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link\share\4.スポーツ推進班\国体（ブロック大会）\第79回（滋賀：ブロック鳥取）\"/>
    </mc:Choice>
  </mc:AlternateContent>
  <xr:revisionPtr revIDLastSave="0" documentId="13_ncr:1_{107B884C-BCE9-4C96-912A-567395123B5B}" xr6:coauthVersionLast="47" xr6:coauthVersionMax="47" xr10:uidLastSave="{00000000-0000-0000-0000-000000000000}"/>
  <bookViews>
    <workbookView xWindow="28680" yWindow="-8700" windowWidth="29040" windowHeight="15720" xr2:uid="{C439A53C-72BD-480A-8F3E-04AAA2C7ED94}"/>
  </bookViews>
  <sheets>
    <sheet name="参加者調査票" sheetId="1" r:id="rId1"/>
    <sheet name="確認書(中ブロ)" sheetId="2" r:id="rId2"/>
    <sheet name="確認書(本大会)" sheetId="4" r:id="rId3"/>
    <sheet name="参加者調査票（記入例）" sheetId="5" r:id="rId4"/>
    <sheet name="リスト" sheetId="3" state="hidden" r:id="rId5"/>
  </sheets>
  <definedNames>
    <definedName name="_xlnm._FilterDatabase" localSheetId="0" hidden="1">参加者調査票!$A$10:$AL$10</definedName>
    <definedName name="_xlnm._FilterDatabase" localSheetId="3" hidden="1">'参加者調査票（記入例）'!$A$10:$AL$161</definedName>
    <definedName name="_xlnm.Print_Area" localSheetId="0">参加者調査票!$S$1:$AK$175</definedName>
    <definedName name="_xlnm.Print_Area" localSheetId="3">'参加者調査票（記入例）'!$S$1:$AK$175</definedName>
    <definedName name="_xlnm.Print_Titles" localSheetId="0">参加者調査票!$1:$9</definedName>
    <definedName name="_xlnm.Print_Titles" localSheetId="3">'参加者調査票（記入例）'!$1:$9</definedName>
    <definedName name="アーチェリー種目">リスト!$I$40:$L$40</definedName>
    <definedName name="アイスホッケー種目">リスト!$I$51:$K$51</definedName>
    <definedName name="ウエイトリフティング種目">リスト!$I$21:$L$21</definedName>
    <definedName name="カヌー">リスト!$B$31:$C$31</definedName>
    <definedName name="カヌーＳＰ種目">リスト!$I$38:$L$38</definedName>
    <definedName name="カヌーＳＷ種目">リスト!$I$39:$K$39</definedName>
    <definedName name="クレー射撃">リスト!$B$35:$C$35</definedName>
    <definedName name="クレー射撃スキート種目">リスト!$I$44:$L$44</definedName>
    <definedName name="クレー射撃トラップ種目">リスト!$I$43:$L$43</definedName>
    <definedName name="クレー射撃種目">リスト!$I$43:$K$43</definedName>
    <definedName name="ゴルフ種目">リスト!$I$47:$L$47</definedName>
    <definedName name="サッカー種目">リスト!$I$8:$L$8</definedName>
    <definedName name="スキー種目">リスト!$I$49:$L$49</definedName>
    <definedName name="スケート種目">リスト!$I$50:$L$50</definedName>
    <definedName name="スポーツクライミング種目">リスト!$I$37:$L$37</definedName>
    <definedName name="セーリング種目">リスト!$I$20:$L$20</definedName>
    <definedName name="ソフトテニス種目">リスト!$I$24:$L$24</definedName>
    <definedName name="ソフトボール種目">リスト!$I$31:$L$31</definedName>
    <definedName name="テニス種目">リスト!$I$9:$L$9</definedName>
    <definedName name="トライアスロン種目">リスト!$I$48:$K$48</definedName>
    <definedName name="なぎなた種目">リスト!$I$45:$K$45</definedName>
    <definedName name="バスケットボール種目">リスト!$I$18:$L$18</definedName>
    <definedName name="バドミントン種目">リスト!$I$32:$L$32</definedName>
    <definedName name="バレーボール">リスト!$B$9:$C$9</definedName>
    <definedName name="バレーボール６人制種目">リスト!$I$13:$L$13</definedName>
    <definedName name="バレーボールビーチバレー種目">リスト!$I$14:$K$14</definedName>
    <definedName name="ハンドボール種目">リスト!$I$22:$L$22</definedName>
    <definedName name="フェンシング種目">リスト!$I$29:$L$29</definedName>
    <definedName name="ボウリング種目">リスト!$I$46:$L$46</definedName>
    <definedName name="ボクシング種目">リスト!$I$12:$L$12</definedName>
    <definedName name="ホッケー種目">リスト!$I$11:$L$11</definedName>
    <definedName name="ライフル射撃種目">リスト!$I$34:$L$34</definedName>
    <definedName name="ラグビーフットボール種目">リスト!$I$36:$L$36</definedName>
    <definedName name="レスリング種目">リスト!$I$19:$L$19</definedName>
    <definedName name="ローイング種目">リスト!$I$10:$L$10</definedName>
    <definedName name="弓道種目">リスト!$I$33:$L$33</definedName>
    <definedName name="競技団体">リスト!#REF!</definedName>
    <definedName name="空手道種目">リスト!$I$41:$L$41</definedName>
    <definedName name="剣道種目">リスト!$I$35:$L$35</definedName>
    <definedName name="自転車種目">リスト!$I$23:$L$23</definedName>
    <definedName name="柔道種目">リスト!$I$30:$L$30</definedName>
    <definedName name="銃剣道種目">リスト!$I$42:$K$42</definedName>
    <definedName name="水泳">リスト!$B$3:$F$3</definedName>
    <definedName name="水泳ＯＷＳ種目">リスト!$I$7:$K$7</definedName>
    <definedName name="水泳ｱｰﾃｨｽﾃｨｯｸｽｲﾐﾝｸﾞ種目">リスト!$I$6</definedName>
    <definedName name="水泳競泳種目">リスト!$I$3:$L$3</definedName>
    <definedName name="水泳水球種目">リスト!$I$5:$K$5</definedName>
    <definedName name="水泳飛込種目">リスト!$I$4:$L$4</definedName>
    <definedName name="選手団">リスト!#REF!</definedName>
    <definedName name="相撲種目">リスト!$I$27:$K$27</definedName>
    <definedName name="体操">リスト!$B$10:$D$10</definedName>
    <definedName name="体操トランポリン種目">リスト!$I$17:$K$17</definedName>
    <definedName name="体操競技種目">リスト!$I$15:$L$15</definedName>
    <definedName name="体操新体操種目">リスト!$I$16:$K$16</definedName>
    <definedName name="卓球種目">リスト!$I$25:$L$25</definedName>
    <definedName name="軟式野球種目">リスト!$I$26</definedName>
    <definedName name="馬術種目">リスト!$I$28:$L$28</definedName>
    <definedName name="陸上競技種目">リスト!$I$2:$L$2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3" l="1"/>
  <c r="AD174" i="5"/>
  <c r="AA173" i="5"/>
  <c r="AD173" i="5" s="1"/>
  <c r="S1" i="5"/>
  <c r="H44" i="3"/>
  <c r="H43" i="3"/>
  <c r="R4" i="1"/>
  <c r="A26" i="4" s="1"/>
  <c r="A27" i="4" s="1"/>
  <c r="AD28" i="5"/>
  <c r="AB174" i="5"/>
  <c r="AA174" i="5"/>
  <c r="AC161" i="5"/>
  <c r="AB161" i="5"/>
  <c r="AA161" i="5"/>
  <c r="X161" i="5"/>
  <c r="AL160" i="5"/>
  <c r="AD160" i="5"/>
  <c r="AE160" i="5" s="1"/>
  <c r="S160" i="5"/>
  <c r="Q160" i="5"/>
  <c r="O160" i="5"/>
  <c r="A160" i="5"/>
  <c r="AL159" i="5"/>
  <c r="AD159" i="5"/>
  <c r="AE159" i="5" s="1"/>
  <c r="S159" i="5"/>
  <c r="Q159" i="5"/>
  <c r="O159" i="5"/>
  <c r="A159" i="5"/>
  <c r="AL158" i="5"/>
  <c r="AD158" i="5"/>
  <c r="AE158" i="5" s="1"/>
  <c r="S158" i="5"/>
  <c r="Q158" i="5"/>
  <c r="O158" i="5"/>
  <c r="A158" i="5"/>
  <c r="AL157" i="5"/>
  <c r="AD157" i="5"/>
  <c r="AE157" i="5" s="1"/>
  <c r="S157" i="5"/>
  <c r="Q157" i="5"/>
  <c r="O157" i="5"/>
  <c r="A157" i="5"/>
  <c r="AL156" i="5"/>
  <c r="AD156" i="5"/>
  <c r="AE156" i="5" s="1"/>
  <c r="S156" i="5"/>
  <c r="Q156" i="5"/>
  <c r="O156" i="5"/>
  <c r="A156" i="5"/>
  <c r="AL155" i="5"/>
  <c r="AD155" i="5"/>
  <c r="AE155" i="5" s="1"/>
  <c r="S155" i="5"/>
  <c r="Q155" i="5"/>
  <c r="O155" i="5"/>
  <c r="A155" i="5"/>
  <c r="AL154" i="5"/>
  <c r="AD154" i="5"/>
  <c r="AE154" i="5" s="1"/>
  <c r="S154" i="5"/>
  <c r="Q154" i="5"/>
  <c r="O154" i="5"/>
  <c r="A154" i="5"/>
  <c r="AL153" i="5"/>
  <c r="AD153" i="5"/>
  <c r="AE153" i="5" s="1"/>
  <c r="S153" i="5"/>
  <c r="Q153" i="5"/>
  <c r="O153" i="5"/>
  <c r="A153" i="5"/>
  <c r="AL152" i="5"/>
  <c r="AD152" i="5"/>
  <c r="AE152" i="5" s="1"/>
  <c r="S152" i="5"/>
  <c r="Q152" i="5"/>
  <c r="O152" i="5"/>
  <c r="A152" i="5"/>
  <c r="AL151" i="5"/>
  <c r="AD151" i="5"/>
  <c r="AE151" i="5" s="1"/>
  <c r="S151" i="5"/>
  <c r="Q151" i="5"/>
  <c r="O151" i="5"/>
  <c r="A151" i="5"/>
  <c r="AL150" i="5"/>
  <c r="AD150" i="5"/>
  <c r="AE150" i="5" s="1"/>
  <c r="S150" i="5"/>
  <c r="Q150" i="5"/>
  <c r="O150" i="5"/>
  <c r="A150" i="5"/>
  <c r="AL149" i="5"/>
  <c r="AD149" i="5"/>
  <c r="AE149" i="5" s="1"/>
  <c r="S149" i="5"/>
  <c r="Q149" i="5"/>
  <c r="O149" i="5"/>
  <c r="A149" i="5"/>
  <c r="AL148" i="5"/>
  <c r="AD148" i="5"/>
  <c r="AE148" i="5" s="1"/>
  <c r="S148" i="5"/>
  <c r="Q148" i="5"/>
  <c r="O148" i="5"/>
  <c r="A148" i="5"/>
  <c r="AL147" i="5"/>
  <c r="AD147" i="5"/>
  <c r="AE147" i="5" s="1"/>
  <c r="S147" i="5"/>
  <c r="Q147" i="5"/>
  <c r="O147" i="5"/>
  <c r="A147" i="5"/>
  <c r="AL146" i="5"/>
  <c r="AD146" i="5"/>
  <c r="AE146" i="5" s="1"/>
  <c r="S146" i="5"/>
  <c r="Q146" i="5"/>
  <c r="O146" i="5"/>
  <c r="A146" i="5"/>
  <c r="AL145" i="5"/>
  <c r="AD145" i="5"/>
  <c r="AE145" i="5" s="1"/>
  <c r="S145" i="5"/>
  <c r="Q145" i="5"/>
  <c r="O145" i="5"/>
  <c r="A145" i="5"/>
  <c r="AL144" i="5"/>
  <c r="AD144" i="5"/>
  <c r="AE144" i="5" s="1"/>
  <c r="S144" i="5"/>
  <c r="Q144" i="5"/>
  <c r="O144" i="5"/>
  <c r="A144" i="5"/>
  <c r="AL143" i="5"/>
  <c r="AD143" i="5"/>
  <c r="AE143" i="5" s="1"/>
  <c r="S143" i="5"/>
  <c r="Q143" i="5"/>
  <c r="O143" i="5"/>
  <c r="A143" i="5"/>
  <c r="AL142" i="5"/>
  <c r="AD142" i="5"/>
  <c r="AE142" i="5" s="1"/>
  <c r="S142" i="5"/>
  <c r="Q142" i="5"/>
  <c r="O142" i="5"/>
  <c r="A142" i="5"/>
  <c r="AL141" i="5"/>
  <c r="AD141" i="5"/>
  <c r="AE141" i="5" s="1"/>
  <c r="S141" i="5"/>
  <c r="Q141" i="5"/>
  <c r="O141" i="5"/>
  <c r="A141" i="5"/>
  <c r="AL140" i="5"/>
  <c r="AD140" i="5"/>
  <c r="AE140" i="5" s="1"/>
  <c r="S140" i="5"/>
  <c r="Q140" i="5"/>
  <c r="O140" i="5"/>
  <c r="A140" i="5"/>
  <c r="AL139" i="5"/>
  <c r="AD139" i="5"/>
  <c r="AE139" i="5" s="1"/>
  <c r="S139" i="5"/>
  <c r="Q139" i="5"/>
  <c r="O139" i="5"/>
  <c r="A139" i="5"/>
  <c r="AL138" i="5"/>
  <c r="AD138" i="5"/>
  <c r="AE138" i="5" s="1"/>
  <c r="S138" i="5"/>
  <c r="Q138" i="5"/>
  <c r="O138" i="5"/>
  <c r="A138" i="5"/>
  <c r="AL137" i="5"/>
  <c r="AD137" i="5"/>
  <c r="AE137" i="5" s="1"/>
  <c r="S137" i="5"/>
  <c r="Q137" i="5"/>
  <c r="O137" i="5"/>
  <c r="A137" i="5"/>
  <c r="AL136" i="5"/>
  <c r="AD136" i="5"/>
  <c r="AE136" i="5" s="1"/>
  <c r="S136" i="5"/>
  <c r="Q136" i="5"/>
  <c r="O136" i="5"/>
  <c r="A136" i="5"/>
  <c r="AL135" i="5"/>
  <c r="AD135" i="5"/>
  <c r="AE135" i="5" s="1"/>
  <c r="S135" i="5"/>
  <c r="Q135" i="5"/>
  <c r="O135" i="5"/>
  <c r="A135" i="5"/>
  <c r="AL134" i="5"/>
  <c r="AD134" i="5"/>
  <c r="AE134" i="5" s="1"/>
  <c r="S134" i="5"/>
  <c r="Q134" i="5"/>
  <c r="O134" i="5"/>
  <c r="A134" i="5"/>
  <c r="AL133" i="5"/>
  <c r="AD133" i="5"/>
  <c r="AE133" i="5" s="1"/>
  <c r="S133" i="5"/>
  <c r="Q133" i="5"/>
  <c r="O133" i="5"/>
  <c r="A133" i="5"/>
  <c r="AL132" i="5"/>
  <c r="AD132" i="5"/>
  <c r="AE132" i="5" s="1"/>
  <c r="S132" i="5"/>
  <c r="Q132" i="5"/>
  <c r="O132" i="5"/>
  <c r="A132" i="5"/>
  <c r="AL131" i="5"/>
  <c r="AD131" i="5"/>
  <c r="AE131" i="5" s="1"/>
  <c r="S131" i="5"/>
  <c r="Q131" i="5"/>
  <c r="O131" i="5"/>
  <c r="A131" i="5"/>
  <c r="AL130" i="5"/>
  <c r="AD130" i="5"/>
  <c r="AE130" i="5" s="1"/>
  <c r="S130" i="5"/>
  <c r="Q130" i="5"/>
  <c r="O130" i="5"/>
  <c r="A130" i="5"/>
  <c r="AL129" i="5"/>
  <c r="AD129" i="5"/>
  <c r="AE129" i="5" s="1"/>
  <c r="S129" i="5"/>
  <c r="Q129" i="5"/>
  <c r="O129" i="5"/>
  <c r="A129" i="5"/>
  <c r="AL128" i="5"/>
  <c r="AD128" i="5"/>
  <c r="AE128" i="5" s="1"/>
  <c r="S128" i="5"/>
  <c r="Q128" i="5"/>
  <c r="O128" i="5"/>
  <c r="A128" i="5"/>
  <c r="AL127" i="5"/>
  <c r="AD127" i="5"/>
  <c r="AE127" i="5" s="1"/>
  <c r="S127" i="5"/>
  <c r="Q127" i="5"/>
  <c r="O127" i="5"/>
  <c r="A127" i="5"/>
  <c r="AL126" i="5"/>
  <c r="AD126" i="5"/>
  <c r="AE126" i="5" s="1"/>
  <c r="S126" i="5"/>
  <c r="Q126" i="5"/>
  <c r="O126" i="5"/>
  <c r="A126" i="5"/>
  <c r="AL125" i="5"/>
  <c r="AD125" i="5"/>
  <c r="AE125" i="5" s="1"/>
  <c r="S125" i="5"/>
  <c r="Q125" i="5"/>
  <c r="O125" i="5"/>
  <c r="A125" i="5"/>
  <c r="AL124" i="5"/>
  <c r="AD124" i="5"/>
  <c r="AE124" i="5" s="1"/>
  <c r="S124" i="5"/>
  <c r="Q124" i="5"/>
  <c r="O124" i="5"/>
  <c r="A124" i="5"/>
  <c r="AL123" i="5"/>
  <c r="AD123" i="5"/>
  <c r="AE123" i="5" s="1"/>
  <c r="S123" i="5"/>
  <c r="Q123" i="5"/>
  <c r="O123" i="5"/>
  <c r="A123" i="5"/>
  <c r="AL122" i="5"/>
  <c r="AD122" i="5"/>
  <c r="AE122" i="5" s="1"/>
  <c r="S122" i="5"/>
  <c r="Q122" i="5"/>
  <c r="O122" i="5"/>
  <c r="A122" i="5"/>
  <c r="AL121" i="5"/>
  <c r="AD121" i="5"/>
  <c r="AE121" i="5" s="1"/>
  <c r="S121" i="5"/>
  <c r="Q121" i="5"/>
  <c r="O121" i="5"/>
  <c r="A121" i="5"/>
  <c r="AL120" i="5"/>
  <c r="AD120" i="5"/>
  <c r="AE120" i="5" s="1"/>
  <c r="S120" i="5"/>
  <c r="Q120" i="5"/>
  <c r="O120" i="5"/>
  <c r="A120" i="5"/>
  <c r="AL119" i="5"/>
  <c r="AD119" i="5"/>
  <c r="AE119" i="5" s="1"/>
  <c r="S119" i="5"/>
  <c r="Q119" i="5"/>
  <c r="O119" i="5"/>
  <c r="A119" i="5"/>
  <c r="AL118" i="5"/>
  <c r="AD118" i="5"/>
  <c r="AE118" i="5" s="1"/>
  <c r="S118" i="5"/>
  <c r="Q118" i="5"/>
  <c r="O118" i="5"/>
  <c r="A118" i="5"/>
  <c r="AL117" i="5"/>
  <c r="AD117" i="5"/>
  <c r="AE117" i="5" s="1"/>
  <c r="S117" i="5"/>
  <c r="Q117" i="5"/>
  <c r="O117" i="5"/>
  <c r="A117" i="5"/>
  <c r="AL116" i="5"/>
  <c r="AD116" i="5"/>
  <c r="AE116" i="5" s="1"/>
  <c r="S116" i="5"/>
  <c r="Q116" i="5"/>
  <c r="O116" i="5"/>
  <c r="A116" i="5"/>
  <c r="AL115" i="5"/>
  <c r="AD115" i="5"/>
  <c r="AE115" i="5" s="1"/>
  <c r="S115" i="5"/>
  <c r="Q115" i="5"/>
  <c r="O115" i="5"/>
  <c r="A115" i="5"/>
  <c r="AL114" i="5"/>
  <c r="AD114" i="5"/>
  <c r="AE114" i="5" s="1"/>
  <c r="S114" i="5"/>
  <c r="Q114" i="5"/>
  <c r="O114" i="5"/>
  <c r="A114" i="5"/>
  <c r="AL113" i="5"/>
  <c r="AD113" i="5"/>
  <c r="AE113" i="5" s="1"/>
  <c r="S113" i="5"/>
  <c r="Q113" i="5"/>
  <c r="O113" i="5"/>
  <c r="A113" i="5"/>
  <c r="AL112" i="5"/>
  <c r="AD112" i="5"/>
  <c r="AE112" i="5" s="1"/>
  <c r="S112" i="5"/>
  <c r="Q112" i="5"/>
  <c r="O112" i="5"/>
  <c r="A112" i="5"/>
  <c r="AL111" i="5"/>
  <c r="AD111" i="5"/>
  <c r="AE111" i="5" s="1"/>
  <c r="S111" i="5"/>
  <c r="Q111" i="5"/>
  <c r="O111" i="5"/>
  <c r="A111" i="5"/>
  <c r="AL110" i="5"/>
  <c r="AD110" i="5"/>
  <c r="AE110" i="5" s="1"/>
  <c r="S110" i="5"/>
  <c r="Q110" i="5"/>
  <c r="O110" i="5"/>
  <c r="A110" i="5"/>
  <c r="AL109" i="5"/>
  <c r="AD109" i="5"/>
  <c r="AE109" i="5" s="1"/>
  <c r="S109" i="5"/>
  <c r="Q109" i="5"/>
  <c r="O109" i="5"/>
  <c r="A109" i="5"/>
  <c r="AL108" i="5"/>
  <c r="AD108" i="5"/>
  <c r="AE108" i="5" s="1"/>
  <c r="S108" i="5"/>
  <c r="Q108" i="5"/>
  <c r="O108" i="5"/>
  <c r="A108" i="5"/>
  <c r="AL107" i="5"/>
  <c r="AD107" i="5"/>
  <c r="AE107" i="5" s="1"/>
  <c r="S107" i="5"/>
  <c r="Q107" i="5"/>
  <c r="O107" i="5"/>
  <c r="A107" i="5"/>
  <c r="AL106" i="5"/>
  <c r="AD106" i="5"/>
  <c r="AE106" i="5" s="1"/>
  <c r="S106" i="5"/>
  <c r="Q106" i="5"/>
  <c r="O106" i="5"/>
  <c r="A106" i="5"/>
  <c r="AL105" i="5"/>
  <c r="AD105" i="5"/>
  <c r="AE105" i="5" s="1"/>
  <c r="S105" i="5"/>
  <c r="Q105" i="5"/>
  <c r="O105" i="5"/>
  <c r="A105" i="5"/>
  <c r="AL104" i="5"/>
  <c r="AD104" i="5"/>
  <c r="AE104" i="5" s="1"/>
  <c r="S104" i="5"/>
  <c r="Q104" i="5"/>
  <c r="O104" i="5"/>
  <c r="A104" i="5"/>
  <c r="AL103" i="5"/>
  <c r="AD103" i="5"/>
  <c r="AE103" i="5" s="1"/>
  <c r="S103" i="5"/>
  <c r="Q103" i="5"/>
  <c r="O103" i="5"/>
  <c r="A103" i="5"/>
  <c r="AL102" i="5"/>
  <c r="AD102" i="5"/>
  <c r="AE102" i="5" s="1"/>
  <c r="S102" i="5"/>
  <c r="Q102" i="5"/>
  <c r="O102" i="5"/>
  <c r="A102" i="5"/>
  <c r="AL101" i="5"/>
  <c r="AD101" i="5"/>
  <c r="AE101" i="5" s="1"/>
  <c r="S101" i="5"/>
  <c r="Q101" i="5"/>
  <c r="O101" i="5"/>
  <c r="A101" i="5"/>
  <c r="AL100" i="5"/>
  <c r="AD100" i="5"/>
  <c r="AE100" i="5" s="1"/>
  <c r="S100" i="5"/>
  <c r="Q100" i="5"/>
  <c r="O100" i="5"/>
  <c r="A100" i="5"/>
  <c r="AL99" i="5"/>
  <c r="AD99" i="5"/>
  <c r="AE99" i="5" s="1"/>
  <c r="S99" i="5"/>
  <c r="Q99" i="5"/>
  <c r="O99" i="5"/>
  <c r="A99" i="5"/>
  <c r="AL98" i="5"/>
  <c r="AD98" i="5"/>
  <c r="AE98" i="5" s="1"/>
  <c r="S98" i="5"/>
  <c r="Q98" i="5"/>
  <c r="O98" i="5"/>
  <c r="A98" i="5"/>
  <c r="AL97" i="5"/>
  <c r="AD97" i="5"/>
  <c r="AE97" i="5" s="1"/>
  <c r="S97" i="5"/>
  <c r="Q97" i="5"/>
  <c r="O97" i="5"/>
  <c r="A97" i="5"/>
  <c r="AL96" i="5"/>
  <c r="AD96" i="5"/>
  <c r="AE96" i="5" s="1"/>
  <c r="S96" i="5"/>
  <c r="Q96" i="5"/>
  <c r="O96" i="5"/>
  <c r="A96" i="5"/>
  <c r="AL95" i="5"/>
  <c r="AD95" i="5"/>
  <c r="AE95" i="5" s="1"/>
  <c r="S95" i="5"/>
  <c r="Q95" i="5"/>
  <c r="O95" i="5"/>
  <c r="A95" i="5"/>
  <c r="AL94" i="5"/>
  <c r="AD94" i="5"/>
  <c r="AE94" i="5" s="1"/>
  <c r="S94" i="5"/>
  <c r="Q94" i="5"/>
  <c r="O94" i="5"/>
  <c r="A94" i="5"/>
  <c r="AL93" i="5"/>
  <c r="AD93" i="5"/>
  <c r="AE93" i="5" s="1"/>
  <c r="S93" i="5"/>
  <c r="Q93" i="5"/>
  <c r="O93" i="5"/>
  <c r="A93" i="5"/>
  <c r="AL92" i="5"/>
  <c r="AD92" i="5"/>
  <c r="AE92" i="5" s="1"/>
  <c r="S92" i="5"/>
  <c r="Q92" i="5"/>
  <c r="O92" i="5"/>
  <c r="A92" i="5"/>
  <c r="AL91" i="5"/>
  <c r="AD91" i="5"/>
  <c r="AE91" i="5" s="1"/>
  <c r="S91" i="5"/>
  <c r="Q91" i="5"/>
  <c r="O91" i="5"/>
  <c r="A91" i="5"/>
  <c r="AL90" i="5"/>
  <c r="AD90" i="5"/>
  <c r="AE90" i="5" s="1"/>
  <c r="S90" i="5"/>
  <c r="Q90" i="5"/>
  <c r="O90" i="5"/>
  <c r="A90" i="5"/>
  <c r="AL89" i="5"/>
  <c r="AD89" i="5"/>
  <c r="AE89" i="5" s="1"/>
  <c r="S89" i="5"/>
  <c r="Q89" i="5"/>
  <c r="O89" i="5"/>
  <c r="A89" i="5"/>
  <c r="AL88" i="5"/>
  <c r="AD88" i="5"/>
  <c r="AE88" i="5" s="1"/>
  <c r="S88" i="5"/>
  <c r="Q88" i="5"/>
  <c r="O88" i="5"/>
  <c r="A88" i="5"/>
  <c r="AL87" i="5"/>
  <c r="AD87" i="5"/>
  <c r="AE87" i="5" s="1"/>
  <c r="S87" i="5"/>
  <c r="Q87" i="5"/>
  <c r="O87" i="5"/>
  <c r="A87" i="5"/>
  <c r="AL86" i="5"/>
  <c r="AD86" i="5"/>
  <c r="AE86" i="5" s="1"/>
  <c r="S86" i="5"/>
  <c r="Q86" i="5"/>
  <c r="O86" i="5"/>
  <c r="A86" i="5"/>
  <c r="AL85" i="5"/>
  <c r="AD85" i="5"/>
  <c r="AE85" i="5" s="1"/>
  <c r="S85" i="5"/>
  <c r="Q85" i="5"/>
  <c r="O85" i="5"/>
  <c r="A85" i="5"/>
  <c r="AL84" i="5"/>
  <c r="AD84" i="5"/>
  <c r="AE84" i="5" s="1"/>
  <c r="S84" i="5"/>
  <c r="Q84" i="5"/>
  <c r="O84" i="5"/>
  <c r="A84" i="5"/>
  <c r="AL83" i="5"/>
  <c r="AD83" i="5"/>
  <c r="AE83" i="5" s="1"/>
  <c r="S83" i="5"/>
  <c r="Q83" i="5"/>
  <c r="O83" i="5"/>
  <c r="A83" i="5"/>
  <c r="AL82" i="5"/>
  <c r="AD82" i="5"/>
  <c r="AE82" i="5" s="1"/>
  <c r="S82" i="5"/>
  <c r="Q82" i="5"/>
  <c r="O82" i="5"/>
  <c r="A82" i="5"/>
  <c r="AL81" i="5"/>
  <c r="AD81" i="5"/>
  <c r="AE81" i="5" s="1"/>
  <c r="S81" i="5"/>
  <c r="Q81" i="5"/>
  <c r="O81" i="5"/>
  <c r="A81" i="5"/>
  <c r="AL80" i="5"/>
  <c r="AD80" i="5"/>
  <c r="AE80" i="5" s="1"/>
  <c r="S80" i="5"/>
  <c r="Q80" i="5"/>
  <c r="O80" i="5"/>
  <c r="A80" i="5"/>
  <c r="AL79" i="5"/>
  <c r="AD79" i="5"/>
  <c r="AE79" i="5" s="1"/>
  <c r="S79" i="5"/>
  <c r="Q79" i="5"/>
  <c r="O79" i="5"/>
  <c r="A79" i="5"/>
  <c r="AL78" i="5"/>
  <c r="AD78" i="5"/>
  <c r="AE78" i="5" s="1"/>
  <c r="S78" i="5"/>
  <c r="Q78" i="5"/>
  <c r="O78" i="5"/>
  <c r="A78" i="5"/>
  <c r="AL77" i="5"/>
  <c r="AD77" i="5"/>
  <c r="AE77" i="5" s="1"/>
  <c r="S77" i="5"/>
  <c r="Q77" i="5"/>
  <c r="O77" i="5"/>
  <c r="A77" i="5"/>
  <c r="AL76" i="5"/>
  <c r="AD76" i="5"/>
  <c r="AE76" i="5" s="1"/>
  <c r="S76" i="5"/>
  <c r="Q76" i="5"/>
  <c r="O76" i="5"/>
  <c r="A76" i="5"/>
  <c r="AL75" i="5"/>
  <c r="AD75" i="5"/>
  <c r="AE75" i="5" s="1"/>
  <c r="S75" i="5"/>
  <c r="Q75" i="5"/>
  <c r="O75" i="5"/>
  <c r="A75" i="5"/>
  <c r="AL74" i="5"/>
  <c r="AD74" i="5"/>
  <c r="AE74" i="5" s="1"/>
  <c r="S74" i="5"/>
  <c r="Q74" i="5"/>
  <c r="O74" i="5"/>
  <c r="A74" i="5"/>
  <c r="AL73" i="5"/>
  <c r="AD73" i="5"/>
  <c r="AE73" i="5" s="1"/>
  <c r="S73" i="5"/>
  <c r="Q73" i="5"/>
  <c r="O73" i="5"/>
  <c r="A73" i="5"/>
  <c r="AL72" i="5"/>
  <c r="AD72" i="5"/>
  <c r="AE72" i="5" s="1"/>
  <c r="S72" i="5"/>
  <c r="Q72" i="5"/>
  <c r="O72" i="5"/>
  <c r="A72" i="5"/>
  <c r="AL71" i="5"/>
  <c r="AD71" i="5"/>
  <c r="AE71" i="5" s="1"/>
  <c r="S71" i="5"/>
  <c r="Q71" i="5"/>
  <c r="O71" i="5"/>
  <c r="A71" i="5"/>
  <c r="AL70" i="5"/>
  <c r="AD70" i="5"/>
  <c r="AE70" i="5" s="1"/>
  <c r="S70" i="5"/>
  <c r="Q70" i="5"/>
  <c r="O70" i="5"/>
  <c r="A70" i="5"/>
  <c r="AL69" i="5"/>
  <c r="AD69" i="5"/>
  <c r="AE69" i="5" s="1"/>
  <c r="S69" i="5"/>
  <c r="Q69" i="5"/>
  <c r="O69" i="5"/>
  <c r="A69" i="5"/>
  <c r="AL68" i="5"/>
  <c r="AD68" i="5"/>
  <c r="AE68" i="5" s="1"/>
  <c r="S68" i="5"/>
  <c r="Q68" i="5"/>
  <c r="O68" i="5"/>
  <c r="A68" i="5"/>
  <c r="AL67" i="5"/>
  <c r="AD67" i="5"/>
  <c r="AE67" i="5" s="1"/>
  <c r="S67" i="5"/>
  <c r="Q67" i="5"/>
  <c r="O67" i="5"/>
  <c r="A67" i="5"/>
  <c r="AL66" i="5"/>
  <c r="AD66" i="5"/>
  <c r="AE66" i="5" s="1"/>
  <c r="S66" i="5"/>
  <c r="Q66" i="5"/>
  <c r="O66" i="5"/>
  <c r="A66" i="5"/>
  <c r="AL65" i="5"/>
  <c r="AD65" i="5"/>
  <c r="AE65" i="5" s="1"/>
  <c r="S65" i="5"/>
  <c r="Q65" i="5"/>
  <c r="O65" i="5"/>
  <c r="A65" i="5"/>
  <c r="AL64" i="5"/>
  <c r="AD64" i="5"/>
  <c r="AE64" i="5" s="1"/>
  <c r="S64" i="5"/>
  <c r="Q64" i="5"/>
  <c r="O64" i="5"/>
  <c r="A64" i="5"/>
  <c r="AL63" i="5"/>
  <c r="AD63" i="5"/>
  <c r="AE63" i="5" s="1"/>
  <c r="S63" i="5"/>
  <c r="Q63" i="5"/>
  <c r="O63" i="5"/>
  <c r="A63" i="5"/>
  <c r="AL62" i="5"/>
  <c r="AD62" i="5"/>
  <c r="AE62" i="5" s="1"/>
  <c r="S62" i="5"/>
  <c r="Q62" i="5"/>
  <c r="O62" i="5"/>
  <c r="A62" i="5"/>
  <c r="AL61" i="5"/>
  <c r="AD61" i="5"/>
  <c r="AE61" i="5" s="1"/>
  <c r="S61" i="5"/>
  <c r="Q61" i="5"/>
  <c r="O61" i="5"/>
  <c r="A61" i="5"/>
  <c r="AL60" i="5"/>
  <c r="AD60" i="5"/>
  <c r="AE60" i="5" s="1"/>
  <c r="S60" i="5"/>
  <c r="Q60" i="5"/>
  <c r="O60" i="5"/>
  <c r="A60" i="5"/>
  <c r="AL59" i="5"/>
  <c r="AD59" i="5"/>
  <c r="AE59" i="5" s="1"/>
  <c r="S59" i="5"/>
  <c r="Q59" i="5"/>
  <c r="O59" i="5"/>
  <c r="A59" i="5"/>
  <c r="AL58" i="5"/>
  <c r="AD58" i="5"/>
  <c r="AE58" i="5" s="1"/>
  <c r="S58" i="5"/>
  <c r="Q58" i="5"/>
  <c r="O58" i="5"/>
  <c r="A58" i="5"/>
  <c r="AL57" i="5"/>
  <c r="AD57" i="5"/>
  <c r="AE57" i="5" s="1"/>
  <c r="S57" i="5"/>
  <c r="Q57" i="5"/>
  <c r="O57" i="5"/>
  <c r="A57" i="5"/>
  <c r="AL56" i="5"/>
  <c r="AD56" i="5"/>
  <c r="AE56" i="5" s="1"/>
  <c r="S56" i="5"/>
  <c r="Q56" i="5"/>
  <c r="O56" i="5"/>
  <c r="A56" i="5"/>
  <c r="AL55" i="5"/>
  <c r="AD55" i="5"/>
  <c r="AE55" i="5" s="1"/>
  <c r="S55" i="5"/>
  <c r="Q55" i="5"/>
  <c r="O55" i="5"/>
  <c r="A55" i="5"/>
  <c r="AL54" i="5"/>
  <c r="AD54" i="5"/>
  <c r="AE54" i="5" s="1"/>
  <c r="S54" i="5"/>
  <c r="Q54" i="5"/>
  <c r="O54" i="5"/>
  <c r="A54" i="5"/>
  <c r="AL53" i="5"/>
  <c r="AD53" i="5"/>
  <c r="AE53" i="5" s="1"/>
  <c r="S53" i="5"/>
  <c r="Q53" i="5"/>
  <c r="O53" i="5"/>
  <c r="A53" i="5"/>
  <c r="AL52" i="5"/>
  <c r="AD52" i="5"/>
  <c r="AE52" i="5" s="1"/>
  <c r="S52" i="5"/>
  <c r="Q52" i="5"/>
  <c r="O52" i="5"/>
  <c r="A52" i="5"/>
  <c r="AL51" i="5"/>
  <c r="AD51" i="5"/>
  <c r="AE51" i="5" s="1"/>
  <c r="S51" i="5"/>
  <c r="Q51" i="5"/>
  <c r="O51" i="5"/>
  <c r="A51" i="5"/>
  <c r="AL50" i="5"/>
  <c r="AD50" i="5"/>
  <c r="AE50" i="5" s="1"/>
  <c r="S50" i="5"/>
  <c r="Q50" i="5"/>
  <c r="O50" i="5"/>
  <c r="A50" i="5"/>
  <c r="AL49" i="5"/>
  <c r="AD49" i="5"/>
  <c r="AE49" i="5" s="1"/>
  <c r="S49" i="5"/>
  <c r="Q49" i="5"/>
  <c r="O49" i="5"/>
  <c r="A49" i="5"/>
  <c r="AL48" i="5"/>
  <c r="AD48" i="5"/>
  <c r="AE48" i="5" s="1"/>
  <c r="S48" i="5"/>
  <c r="Q48" i="5"/>
  <c r="O48" i="5"/>
  <c r="A48" i="5"/>
  <c r="AL47" i="5"/>
  <c r="AD47" i="5"/>
  <c r="AE47" i="5" s="1"/>
  <c r="S47" i="5"/>
  <c r="Q47" i="5"/>
  <c r="O47" i="5"/>
  <c r="A47" i="5"/>
  <c r="AL46" i="5"/>
  <c r="AD46" i="5"/>
  <c r="AE46" i="5" s="1"/>
  <c r="S46" i="5"/>
  <c r="Q46" i="5"/>
  <c r="O46" i="5"/>
  <c r="A46" i="5"/>
  <c r="AL45" i="5"/>
  <c r="AD45" i="5"/>
  <c r="AE45" i="5" s="1"/>
  <c r="S45" i="5"/>
  <c r="Q45" i="5"/>
  <c r="O45" i="5"/>
  <c r="A45" i="5"/>
  <c r="AL44" i="5"/>
  <c r="AD44" i="5"/>
  <c r="AE44" i="5" s="1"/>
  <c r="S44" i="5"/>
  <c r="Q44" i="5"/>
  <c r="O44" i="5"/>
  <c r="A44" i="5"/>
  <c r="AL43" i="5"/>
  <c r="AD43" i="5"/>
  <c r="AE43" i="5" s="1"/>
  <c r="S43" i="5"/>
  <c r="Q43" i="5"/>
  <c r="O43" i="5"/>
  <c r="A43" i="5"/>
  <c r="AL42" i="5"/>
  <c r="AD42" i="5"/>
  <c r="AE42" i="5" s="1"/>
  <c r="S42" i="5"/>
  <c r="Q42" i="5"/>
  <c r="O42" i="5"/>
  <c r="A42" i="5"/>
  <c r="AL41" i="5"/>
  <c r="AD41" i="5"/>
  <c r="AE41" i="5" s="1"/>
  <c r="S41" i="5"/>
  <c r="Q41" i="5"/>
  <c r="O41" i="5"/>
  <c r="A41" i="5"/>
  <c r="AL40" i="5"/>
  <c r="AD40" i="5"/>
  <c r="AE40" i="5" s="1"/>
  <c r="S40" i="5"/>
  <c r="Q40" i="5"/>
  <c r="O40" i="5"/>
  <c r="A40" i="5"/>
  <c r="AL39" i="5"/>
  <c r="AD39" i="5"/>
  <c r="AE39" i="5" s="1"/>
  <c r="S39" i="5"/>
  <c r="Q39" i="5"/>
  <c r="O39" i="5"/>
  <c r="A39" i="5"/>
  <c r="AL38" i="5"/>
  <c r="AD38" i="5"/>
  <c r="AE38" i="5" s="1"/>
  <c r="S38" i="5"/>
  <c r="Q38" i="5"/>
  <c r="O38" i="5"/>
  <c r="A38" i="5"/>
  <c r="AL37" i="5"/>
  <c r="AD37" i="5"/>
  <c r="AE37" i="5" s="1"/>
  <c r="S37" i="5"/>
  <c r="Q37" i="5"/>
  <c r="O37" i="5"/>
  <c r="A37" i="5"/>
  <c r="AL36" i="5"/>
  <c r="AD36" i="5"/>
  <c r="AE36" i="5" s="1"/>
  <c r="S36" i="5"/>
  <c r="Q36" i="5"/>
  <c r="O36" i="5"/>
  <c r="A36" i="5"/>
  <c r="AL35" i="5"/>
  <c r="AD35" i="5"/>
  <c r="AE35" i="5" s="1"/>
  <c r="S35" i="5"/>
  <c r="Q35" i="5"/>
  <c r="O35" i="5"/>
  <c r="A35" i="5"/>
  <c r="AL34" i="5"/>
  <c r="AD34" i="5"/>
  <c r="AE34" i="5" s="1"/>
  <c r="S34" i="5"/>
  <c r="Q34" i="5"/>
  <c r="O34" i="5"/>
  <c r="A34" i="5"/>
  <c r="AL33" i="5"/>
  <c r="AD33" i="5"/>
  <c r="AE33" i="5" s="1"/>
  <c r="S33" i="5"/>
  <c r="Q33" i="5"/>
  <c r="O33" i="5"/>
  <c r="A33" i="5"/>
  <c r="AL32" i="5"/>
  <c r="AD32" i="5"/>
  <c r="AE32" i="5" s="1"/>
  <c r="S32" i="5"/>
  <c r="Q32" i="5"/>
  <c r="O32" i="5"/>
  <c r="A32" i="5"/>
  <c r="AL31" i="5"/>
  <c r="AD31" i="5"/>
  <c r="AE31" i="5" s="1"/>
  <c r="S31" i="5"/>
  <c r="Q31" i="5"/>
  <c r="O31" i="5"/>
  <c r="A31" i="5"/>
  <c r="AL30" i="5"/>
  <c r="AD30" i="5"/>
  <c r="AE30" i="5" s="1"/>
  <c r="S30" i="5"/>
  <c r="Q30" i="5"/>
  <c r="O30" i="5"/>
  <c r="A30" i="5"/>
  <c r="AL29" i="5"/>
  <c r="AD29" i="5"/>
  <c r="AE29" i="5" s="1"/>
  <c r="S29" i="5"/>
  <c r="Q29" i="5"/>
  <c r="O29" i="5"/>
  <c r="A29" i="5"/>
  <c r="AL28" i="5"/>
  <c r="S28" i="5"/>
  <c r="Q28" i="5"/>
  <c r="O28" i="5"/>
  <c r="A28" i="5"/>
  <c r="AL27" i="5"/>
  <c r="AE27" i="5"/>
  <c r="S27" i="5"/>
  <c r="Q27" i="5"/>
  <c r="O27" i="5"/>
  <c r="A27" i="5"/>
  <c r="AL26" i="5"/>
  <c r="AD26" i="5"/>
  <c r="AE26" i="5" s="1"/>
  <c r="S26" i="5"/>
  <c r="Q26" i="5"/>
  <c r="O26" i="5"/>
  <c r="A26" i="5"/>
  <c r="AL25" i="5"/>
  <c r="AD25" i="5"/>
  <c r="AE25" i="5" s="1"/>
  <c r="S25" i="5"/>
  <c r="Q25" i="5"/>
  <c r="O25" i="5"/>
  <c r="A25" i="5"/>
  <c r="AL24" i="5"/>
  <c r="AD24" i="5"/>
  <c r="AE24" i="5" s="1"/>
  <c r="S24" i="5"/>
  <c r="Q24" i="5"/>
  <c r="O24" i="5"/>
  <c r="A24" i="5"/>
  <c r="AL23" i="5"/>
  <c r="AD23" i="5"/>
  <c r="AE23" i="5" s="1"/>
  <c r="S23" i="5"/>
  <c r="Q23" i="5"/>
  <c r="O23" i="5"/>
  <c r="A23" i="5"/>
  <c r="AL22" i="5"/>
  <c r="AD22" i="5"/>
  <c r="AE22" i="5" s="1"/>
  <c r="S22" i="5"/>
  <c r="Q22" i="5"/>
  <c r="O22" i="5"/>
  <c r="A22" i="5"/>
  <c r="AL21" i="5"/>
  <c r="AD21" i="5"/>
  <c r="AE21" i="5" s="1"/>
  <c r="S21" i="5"/>
  <c r="Q21" i="5"/>
  <c r="O21" i="5"/>
  <c r="A21" i="5"/>
  <c r="AL20" i="5"/>
  <c r="AD20" i="5"/>
  <c r="AE20" i="5" s="1"/>
  <c r="S20" i="5"/>
  <c r="Q20" i="5"/>
  <c r="O20" i="5"/>
  <c r="A20" i="5"/>
  <c r="AL19" i="5"/>
  <c r="AD19" i="5"/>
  <c r="AE19" i="5" s="1"/>
  <c r="S19" i="5"/>
  <c r="Q19" i="5"/>
  <c r="O19" i="5"/>
  <c r="A19" i="5"/>
  <c r="AL18" i="5"/>
  <c r="AD18" i="5"/>
  <c r="AE18" i="5" s="1"/>
  <c r="S18" i="5"/>
  <c r="Q18" i="5"/>
  <c r="O18" i="5"/>
  <c r="A18" i="5"/>
  <c r="AL17" i="5"/>
  <c r="AD17" i="5"/>
  <c r="AE17" i="5" s="1"/>
  <c r="S17" i="5"/>
  <c r="Q17" i="5"/>
  <c r="O17" i="5"/>
  <c r="A17" i="5"/>
  <c r="AL16" i="5"/>
  <c r="AD16" i="5"/>
  <c r="AE16" i="5" s="1"/>
  <c r="S16" i="5"/>
  <c r="Q16" i="5"/>
  <c r="O16" i="5"/>
  <c r="A16" i="5"/>
  <c r="AL15" i="5"/>
  <c r="AD15" i="5"/>
  <c r="AE15" i="5" s="1"/>
  <c r="S15" i="5"/>
  <c r="Q15" i="5"/>
  <c r="O15" i="5"/>
  <c r="A15" i="5"/>
  <c r="AL14" i="5"/>
  <c r="AD14" i="5"/>
  <c r="AE14" i="5" s="1"/>
  <c r="S14" i="5"/>
  <c r="Q14" i="5"/>
  <c r="O14" i="5"/>
  <c r="L14" i="5"/>
  <c r="M14" i="5" s="1"/>
  <c r="J14" i="5"/>
  <c r="J15" i="5" s="1"/>
  <c r="J16" i="5" s="1"/>
  <c r="A14" i="5"/>
  <c r="AL13" i="5"/>
  <c r="AD13" i="5"/>
  <c r="AE13" i="5" s="1"/>
  <c r="S13" i="5"/>
  <c r="Q13" i="5"/>
  <c r="O13" i="5"/>
  <c r="L13" i="5"/>
  <c r="M13" i="5" s="1"/>
  <c r="J13" i="5"/>
  <c r="K13" i="5" s="1"/>
  <c r="G13" i="5"/>
  <c r="G14" i="5" s="1"/>
  <c r="E13" i="5"/>
  <c r="B13" i="5"/>
  <c r="B14" i="5" s="1"/>
  <c r="A13" i="5"/>
  <c r="AL12" i="5"/>
  <c r="AD12" i="5"/>
  <c r="AE12" i="5" s="1"/>
  <c r="S12" i="5"/>
  <c r="Q12" i="5"/>
  <c r="O12" i="5"/>
  <c r="A12" i="5"/>
  <c r="AL11" i="5"/>
  <c r="AD11" i="5"/>
  <c r="S11" i="5"/>
  <c r="Q11" i="5"/>
  <c r="O11" i="5"/>
  <c r="L11" i="5"/>
  <c r="J11" i="5"/>
  <c r="K11" i="5" s="1"/>
  <c r="G11" i="5"/>
  <c r="H11" i="5" s="1"/>
  <c r="E11" i="5"/>
  <c r="E12" i="5" s="1"/>
  <c r="F12" i="5" s="1"/>
  <c r="B11" i="5"/>
  <c r="B12" i="5" s="1"/>
  <c r="C12" i="5" s="1"/>
  <c r="A11" i="5"/>
  <c r="X3" i="5"/>
  <c r="R3" i="5"/>
  <c r="R88" i="5" s="1"/>
  <c r="Q3" i="5"/>
  <c r="AL11" i="1"/>
  <c r="AL12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3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2" i="1"/>
  <c r="S11" i="1"/>
  <c r="S13" i="1"/>
  <c r="X3" i="1"/>
  <c r="AD21" i="1"/>
  <c r="AE21" i="1" s="1"/>
  <c r="AD22" i="1"/>
  <c r="AE22" i="1" s="1"/>
  <c r="AD23" i="1"/>
  <c r="AE23" i="1" s="1"/>
  <c r="AD24" i="1"/>
  <c r="AE24" i="1"/>
  <c r="AD25" i="1"/>
  <c r="AE25" i="1"/>
  <c r="AD26" i="1"/>
  <c r="AE26" i="1" s="1"/>
  <c r="AD27" i="1"/>
  <c r="AE27" i="1" s="1"/>
  <c r="AD28" i="1"/>
  <c r="AE28" i="1" s="1"/>
  <c r="AD29" i="1"/>
  <c r="AE29" i="1" s="1"/>
  <c r="AD30" i="1"/>
  <c r="AE30" i="1" s="1"/>
  <c r="AD31" i="1"/>
  <c r="AE31" i="1" s="1"/>
  <c r="AD32" i="1"/>
  <c r="AE32" i="1"/>
  <c r="AD33" i="1"/>
  <c r="AE33" i="1" s="1"/>
  <c r="AD34" i="1"/>
  <c r="AE34" i="1"/>
  <c r="AD35" i="1"/>
  <c r="AE35" i="1" s="1"/>
  <c r="AD36" i="1"/>
  <c r="AE36" i="1"/>
  <c r="AD37" i="1"/>
  <c r="AE37" i="1" s="1"/>
  <c r="AD38" i="1"/>
  <c r="AE38" i="1" s="1"/>
  <c r="AD39" i="1"/>
  <c r="AE39" i="1" s="1"/>
  <c r="AD40" i="1"/>
  <c r="AE40" i="1" s="1"/>
  <c r="AD41" i="1"/>
  <c r="AE41" i="1"/>
  <c r="AD42" i="1"/>
  <c r="AE42" i="1" s="1"/>
  <c r="AD43" i="1"/>
  <c r="AE43" i="1" s="1"/>
  <c r="AD44" i="1"/>
  <c r="AE44" i="1" s="1"/>
  <c r="AD45" i="1"/>
  <c r="AE45" i="1" s="1"/>
  <c r="AD46" i="1"/>
  <c r="AE46" i="1" s="1"/>
  <c r="AD47" i="1"/>
  <c r="AE47" i="1" s="1"/>
  <c r="AD48" i="1"/>
  <c r="AE48" i="1" s="1"/>
  <c r="AD49" i="1"/>
  <c r="AE49" i="1" s="1"/>
  <c r="AD50" i="1"/>
  <c r="AE50" i="1" s="1"/>
  <c r="AD51" i="1"/>
  <c r="AE51" i="1" s="1"/>
  <c r="AD52" i="1"/>
  <c r="AE52" i="1" s="1"/>
  <c r="AD53" i="1"/>
  <c r="AE53" i="1" s="1"/>
  <c r="AD54" i="1"/>
  <c r="AE54" i="1" s="1"/>
  <c r="AD55" i="1"/>
  <c r="AE55" i="1" s="1"/>
  <c r="AD56" i="1"/>
  <c r="AE56" i="1" s="1"/>
  <c r="AD57" i="1"/>
  <c r="AE57" i="1" s="1"/>
  <c r="AD58" i="1"/>
  <c r="AE58" i="1" s="1"/>
  <c r="AD59" i="1"/>
  <c r="AE59" i="1" s="1"/>
  <c r="AD60" i="1"/>
  <c r="AE60" i="1" s="1"/>
  <c r="AD61" i="1"/>
  <c r="AE61" i="1" s="1"/>
  <c r="AD62" i="1"/>
  <c r="AE62" i="1" s="1"/>
  <c r="AD63" i="1"/>
  <c r="AE63" i="1" s="1"/>
  <c r="AD64" i="1"/>
  <c r="AE64" i="1"/>
  <c r="AD65" i="1"/>
  <c r="AE65" i="1" s="1"/>
  <c r="AD66" i="1"/>
  <c r="AE66" i="1" s="1"/>
  <c r="AD67" i="1"/>
  <c r="AE67" i="1" s="1"/>
  <c r="AD68" i="1"/>
  <c r="AE68" i="1" s="1"/>
  <c r="AD69" i="1"/>
  <c r="AE69" i="1" s="1"/>
  <c r="AD70" i="1"/>
  <c r="AE70" i="1" s="1"/>
  <c r="AD71" i="1"/>
  <c r="AE71" i="1" s="1"/>
  <c r="AD72" i="1"/>
  <c r="AE72" i="1" s="1"/>
  <c r="AD73" i="1"/>
  <c r="AE73" i="1" s="1"/>
  <c r="AD74" i="1"/>
  <c r="AE74" i="1" s="1"/>
  <c r="AD75" i="1"/>
  <c r="AE75" i="1" s="1"/>
  <c r="AD76" i="1"/>
  <c r="AE76" i="1" s="1"/>
  <c r="AD77" i="1"/>
  <c r="AE77" i="1" s="1"/>
  <c r="AD78" i="1"/>
  <c r="AE78" i="1" s="1"/>
  <c r="AD79" i="1"/>
  <c r="AE79" i="1" s="1"/>
  <c r="AD80" i="1"/>
  <c r="AE80" i="1" s="1"/>
  <c r="AD81" i="1"/>
  <c r="AE81" i="1" s="1"/>
  <c r="AD82" i="1"/>
  <c r="AE82" i="1" s="1"/>
  <c r="AD83" i="1"/>
  <c r="AE83" i="1" s="1"/>
  <c r="AD84" i="1"/>
  <c r="AE84" i="1" s="1"/>
  <c r="AD85" i="1"/>
  <c r="AE85" i="1" s="1"/>
  <c r="AD86" i="1"/>
  <c r="AE86" i="1" s="1"/>
  <c r="AD87" i="1"/>
  <c r="AE87" i="1" s="1"/>
  <c r="AD88" i="1"/>
  <c r="AE88" i="1" s="1"/>
  <c r="AD89" i="1"/>
  <c r="AE89" i="1" s="1"/>
  <c r="AD90" i="1"/>
  <c r="AE90" i="1" s="1"/>
  <c r="AD91" i="1"/>
  <c r="AE91" i="1" s="1"/>
  <c r="AD92" i="1"/>
  <c r="AE92" i="1" s="1"/>
  <c r="AD93" i="1"/>
  <c r="AE93" i="1" s="1"/>
  <c r="AD94" i="1"/>
  <c r="AE94" i="1" s="1"/>
  <c r="AD95" i="1"/>
  <c r="AE95" i="1" s="1"/>
  <c r="AD96" i="1"/>
  <c r="AE96" i="1" s="1"/>
  <c r="AD97" i="1"/>
  <c r="AE97" i="1" s="1"/>
  <c r="AD98" i="1"/>
  <c r="AE98" i="1" s="1"/>
  <c r="AD99" i="1"/>
  <c r="AE99" i="1" s="1"/>
  <c r="AD100" i="1"/>
  <c r="AE100" i="1" s="1"/>
  <c r="AD101" i="1"/>
  <c r="AE101" i="1" s="1"/>
  <c r="AD102" i="1"/>
  <c r="AE102" i="1" s="1"/>
  <c r="AD103" i="1"/>
  <c r="AE103" i="1" s="1"/>
  <c r="AD104" i="1"/>
  <c r="AE104" i="1" s="1"/>
  <c r="AD105" i="1"/>
  <c r="AE105" i="1" s="1"/>
  <c r="AD106" i="1"/>
  <c r="AE106" i="1" s="1"/>
  <c r="AD107" i="1"/>
  <c r="AE107" i="1" s="1"/>
  <c r="AD108" i="1"/>
  <c r="AE108" i="1" s="1"/>
  <c r="AD109" i="1"/>
  <c r="AE109" i="1" s="1"/>
  <c r="AD110" i="1"/>
  <c r="AE110" i="1" s="1"/>
  <c r="AD111" i="1"/>
  <c r="AE111" i="1" s="1"/>
  <c r="AD112" i="1"/>
  <c r="AE112" i="1" s="1"/>
  <c r="AD113" i="1"/>
  <c r="AE113" i="1" s="1"/>
  <c r="AD114" i="1"/>
  <c r="AE114" i="1" s="1"/>
  <c r="AD115" i="1"/>
  <c r="AE115" i="1" s="1"/>
  <c r="AD116" i="1"/>
  <c r="AE116" i="1" s="1"/>
  <c r="AD117" i="1"/>
  <c r="AE117" i="1" s="1"/>
  <c r="AD118" i="1"/>
  <c r="AE118" i="1" s="1"/>
  <c r="AD119" i="1"/>
  <c r="AE119" i="1" s="1"/>
  <c r="AD120" i="1"/>
  <c r="AE120" i="1" s="1"/>
  <c r="AD121" i="1"/>
  <c r="AE121" i="1" s="1"/>
  <c r="AD122" i="1"/>
  <c r="AE122" i="1" s="1"/>
  <c r="AD123" i="1"/>
  <c r="AE123" i="1" s="1"/>
  <c r="AD124" i="1"/>
  <c r="AE124" i="1" s="1"/>
  <c r="AD125" i="1"/>
  <c r="AE125" i="1" s="1"/>
  <c r="AD126" i="1"/>
  <c r="AE126" i="1" s="1"/>
  <c r="AD127" i="1"/>
  <c r="AE127" i="1" s="1"/>
  <c r="AD128" i="1"/>
  <c r="AE128" i="1"/>
  <c r="AD129" i="1"/>
  <c r="AE129" i="1" s="1"/>
  <c r="AD130" i="1"/>
  <c r="AE130" i="1" s="1"/>
  <c r="AD131" i="1"/>
  <c r="AE131" i="1" s="1"/>
  <c r="AD132" i="1"/>
  <c r="AE132" i="1" s="1"/>
  <c r="AD133" i="1"/>
  <c r="AE133" i="1" s="1"/>
  <c r="AD134" i="1"/>
  <c r="AE134" i="1" s="1"/>
  <c r="AD135" i="1"/>
  <c r="AE135" i="1" s="1"/>
  <c r="AD136" i="1"/>
  <c r="AE136" i="1" s="1"/>
  <c r="AD137" i="1"/>
  <c r="AE137" i="1" s="1"/>
  <c r="AD138" i="1"/>
  <c r="AE138" i="1" s="1"/>
  <c r="AD139" i="1"/>
  <c r="AE139" i="1" s="1"/>
  <c r="AD140" i="1"/>
  <c r="AE140" i="1"/>
  <c r="AD141" i="1"/>
  <c r="AE141" i="1" s="1"/>
  <c r="AD142" i="1"/>
  <c r="AE142" i="1" s="1"/>
  <c r="AD143" i="1"/>
  <c r="AE143" i="1" s="1"/>
  <c r="AD144" i="1"/>
  <c r="AE144" i="1" s="1"/>
  <c r="AD145" i="1"/>
  <c r="AE145" i="1" s="1"/>
  <c r="AD146" i="1"/>
  <c r="AE146" i="1" s="1"/>
  <c r="AD147" i="1"/>
  <c r="AE147" i="1" s="1"/>
  <c r="AD148" i="1"/>
  <c r="AE148" i="1" s="1"/>
  <c r="AD149" i="1"/>
  <c r="AE149" i="1" s="1"/>
  <c r="AD150" i="1"/>
  <c r="AE150" i="1" s="1"/>
  <c r="AD151" i="1"/>
  <c r="AE151" i="1" s="1"/>
  <c r="AD152" i="1"/>
  <c r="AE152" i="1" s="1"/>
  <c r="AD153" i="1"/>
  <c r="AE153" i="1" s="1"/>
  <c r="AD154" i="1"/>
  <c r="AE154" i="1" s="1"/>
  <c r="AD155" i="1"/>
  <c r="AE155" i="1" s="1"/>
  <c r="AD156" i="1"/>
  <c r="AE156" i="1" s="1"/>
  <c r="AD157" i="1"/>
  <c r="AE157" i="1" s="1"/>
  <c r="O13" i="1"/>
  <c r="O11" i="1"/>
  <c r="O12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3" i="4"/>
  <c r="O2" i="4"/>
  <c r="O1" i="4"/>
  <c r="R3" i="1"/>
  <c r="R132" i="1" s="1"/>
  <c r="AB161" i="1"/>
  <c r="AC161" i="1"/>
  <c r="AA161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AB174" i="1"/>
  <c r="X161" i="1"/>
  <c r="AA174" i="1"/>
  <c r="B13" i="1"/>
  <c r="C13" i="1" s="1"/>
  <c r="O3" i="2"/>
  <c r="O2" i="2"/>
  <c r="O1" i="2"/>
  <c r="P42" i="3"/>
  <c r="P40" i="3"/>
  <c r="Q40" i="3"/>
  <c r="R40" i="3"/>
  <c r="P41" i="3"/>
  <c r="Q41" i="3"/>
  <c r="R41" i="3"/>
  <c r="P39" i="3"/>
  <c r="P38" i="3"/>
  <c r="Q38" i="3"/>
  <c r="P37" i="3"/>
  <c r="Q37" i="3"/>
  <c r="R37" i="3"/>
  <c r="P36" i="3"/>
  <c r="P34" i="3"/>
  <c r="R32" i="3"/>
  <c r="R33" i="3"/>
  <c r="P32" i="3"/>
  <c r="Q32" i="3"/>
  <c r="P33" i="3"/>
  <c r="Q33" i="3"/>
  <c r="O33" i="3"/>
  <c r="O34" i="3"/>
  <c r="O35" i="3"/>
  <c r="O36" i="3"/>
  <c r="O37" i="3"/>
  <c r="O38" i="3"/>
  <c r="O39" i="3"/>
  <c r="O40" i="3"/>
  <c r="O41" i="3"/>
  <c r="O42" i="3"/>
  <c r="O32" i="3"/>
  <c r="P30" i="3"/>
  <c r="Q30" i="3"/>
  <c r="R30" i="3"/>
  <c r="P31" i="3"/>
  <c r="Q31" i="3"/>
  <c r="R31" i="3"/>
  <c r="P29" i="3"/>
  <c r="Q29" i="3"/>
  <c r="P24" i="3"/>
  <c r="Q24" i="3"/>
  <c r="R24" i="3"/>
  <c r="P25" i="3"/>
  <c r="Q25" i="3"/>
  <c r="R25" i="3"/>
  <c r="P26" i="3"/>
  <c r="Q26" i="3"/>
  <c r="R26" i="3"/>
  <c r="P27" i="3"/>
  <c r="Q27" i="3"/>
  <c r="R27" i="3"/>
  <c r="P28" i="3"/>
  <c r="Q28" i="3"/>
  <c r="R28" i="3"/>
  <c r="P23" i="3"/>
  <c r="Q23" i="3"/>
  <c r="P22" i="3"/>
  <c r="Q22" i="3"/>
  <c r="R22" i="3"/>
  <c r="P21" i="3"/>
  <c r="Q21" i="3"/>
  <c r="P20" i="3"/>
  <c r="P17" i="3"/>
  <c r="Q17" i="3"/>
  <c r="R17" i="3"/>
  <c r="P18" i="3"/>
  <c r="Q18" i="3"/>
  <c r="R18" i="3"/>
  <c r="P16" i="3"/>
  <c r="Q16" i="3"/>
  <c r="P15" i="3"/>
  <c r="Q15" i="3"/>
  <c r="R15" i="3"/>
  <c r="P14" i="3"/>
  <c r="Q14" i="3"/>
  <c r="P13" i="3"/>
  <c r="Q13" i="3"/>
  <c r="R13" i="3"/>
  <c r="P12" i="3"/>
  <c r="Q12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P11" i="3"/>
  <c r="Q11" i="3"/>
  <c r="R11" i="3"/>
  <c r="O11" i="3"/>
  <c r="P10" i="3"/>
  <c r="Q10" i="3"/>
  <c r="R10" i="3"/>
  <c r="O10" i="3"/>
  <c r="P9" i="3"/>
  <c r="Q9" i="3"/>
  <c r="R9" i="3"/>
  <c r="O9" i="3"/>
  <c r="Q8" i="3"/>
  <c r="P8" i="3"/>
  <c r="P6" i="3"/>
  <c r="Q6" i="3"/>
  <c r="R6" i="3"/>
  <c r="P7" i="3"/>
  <c r="Q7" i="3"/>
  <c r="R7" i="3"/>
  <c r="O7" i="3"/>
  <c r="O8" i="3"/>
  <c r="O6" i="3"/>
  <c r="P5" i="3"/>
  <c r="Q5" i="3"/>
  <c r="R5" i="3"/>
  <c r="O5" i="3"/>
  <c r="P4" i="3"/>
  <c r="Q4" i="3"/>
  <c r="O4" i="3"/>
  <c r="O3" i="3"/>
  <c r="P3" i="3"/>
  <c r="Q3" i="3"/>
  <c r="R3" i="3"/>
  <c r="P2" i="3"/>
  <c r="Q2" i="3"/>
  <c r="R2" i="3"/>
  <c r="O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2" i="3"/>
  <c r="AD14" i="1"/>
  <c r="AD15" i="1"/>
  <c r="J12" i="5" l="1"/>
  <c r="K12" i="5" s="1"/>
  <c r="G12" i="5"/>
  <c r="H12" i="5" s="1"/>
  <c r="D8" i="4"/>
  <c r="F21" i="4" s="1"/>
  <c r="H22" i="4" s="1"/>
  <c r="D8" i="2"/>
  <c r="N168" i="5" s="1"/>
  <c r="R35" i="5"/>
  <c r="D35" i="5" s="1"/>
  <c r="R13" i="5"/>
  <c r="N13" i="5" s="1"/>
  <c r="K15" i="5"/>
  <c r="L15" i="5"/>
  <c r="L16" i="5" s="1"/>
  <c r="R106" i="5"/>
  <c r="D106" i="5" s="1"/>
  <c r="R80" i="5"/>
  <c r="P80" i="5" s="1"/>
  <c r="R86" i="5"/>
  <c r="N86" i="5" s="1"/>
  <c r="R97" i="5"/>
  <c r="I97" i="5" s="1"/>
  <c r="R127" i="5"/>
  <c r="P127" i="5" s="1"/>
  <c r="K14" i="5"/>
  <c r="R99" i="5"/>
  <c r="P99" i="5" s="1"/>
  <c r="C14" i="5"/>
  <c r="B15" i="5"/>
  <c r="B16" i="5" s="1"/>
  <c r="C16" i="5" s="1"/>
  <c r="C13" i="5"/>
  <c r="C11" i="5"/>
  <c r="F11" i="5"/>
  <c r="R29" i="5"/>
  <c r="P29" i="5" s="1"/>
  <c r="R16" i="5"/>
  <c r="R19" i="5"/>
  <c r="P19" i="5" s="1"/>
  <c r="R24" i="5"/>
  <c r="P24" i="5" s="1"/>
  <c r="R12" i="5"/>
  <c r="I12" i="5" s="1"/>
  <c r="R36" i="5"/>
  <c r="P36" i="5" s="1"/>
  <c r="R31" i="5"/>
  <c r="D31" i="5" s="1"/>
  <c r="R61" i="5"/>
  <c r="N61" i="5" s="1"/>
  <c r="R37" i="5"/>
  <c r="P37" i="5" s="1"/>
  <c r="R47" i="5"/>
  <c r="N47" i="5" s="1"/>
  <c r="R76" i="5"/>
  <c r="P76" i="5" s="1"/>
  <c r="R34" i="5"/>
  <c r="P34" i="5" s="1"/>
  <c r="R23" i="5"/>
  <c r="D23" i="5" s="1"/>
  <c r="R49" i="5"/>
  <c r="I49" i="5" s="1"/>
  <c r="R54" i="5"/>
  <c r="I54" i="5" s="1"/>
  <c r="R102" i="5"/>
  <c r="I102" i="5" s="1"/>
  <c r="E14" i="5"/>
  <c r="F13" i="5"/>
  <c r="N88" i="5"/>
  <c r="D88" i="5"/>
  <c r="P88" i="5"/>
  <c r="I88" i="5"/>
  <c r="G15" i="5"/>
  <c r="H14" i="5"/>
  <c r="H13" i="5"/>
  <c r="I34" i="5"/>
  <c r="N35" i="5"/>
  <c r="R68" i="5"/>
  <c r="R42" i="5"/>
  <c r="R158" i="5"/>
  <c r="R152" i="5"/>
  <c r="R146" i="5"/>
  <c r="R140" i="5"/>
  <c r="R134" i="5"/>
  <c r="R128" i="5"/>
  <c r="R159" i="5"/>
  <c r="R153" i="5"/>
  <c r="R147" i="5"/>
  <c r="R141" i="5"/>
  <c r="R135" i="5"/>
  <c r="R129" i="5"/>
  <c r="R160" i="5"/>
  <c r="R154" i="5"/>
  <c r="R148" i="5"/>
  <c r="R142" i="5"/>
  <c r="R136" i="5"/>
  <c r="R130" i="5"/>
  <c r="R124" i="5"/>
  <c r="R118" i="5"/>
  <c r="R112" i="5"/>
  <c r="R151" i="5"/>
  <c r="R144" i="5"/>
  <c r="R115" i="5"/>
  <c r="R137" i="5"/>
  <c r="R122" i="5"/>
  <c r="R125" i="5"/>
  <c r="R157" i="5"/>
  <c r="R150" i="5"/>
  <c r="R109" i="5"/>
  <c r="R133" i="5"/>
  <c r="R156" i="5"/>
  <c r="R155" i="5"/>
  <c r="R117" i="5"/>
  <c r="R107" i="5"/>
  <c r="R104" i="5"/>
  <c r="R96" i="5"/>
  <c r="R93" i="5"/>
  <c r="R81" i="5"/>
  <c r="R75" i="5"/>
  <c r="R69" i="5"/>
  <c r="R63" i="5"/>
  <c r="R57" i="5"/>
  <c r="R51" i="5"/>
  <c r="R45" i="5"/>
  <c r="R39" i="5"/>
  <c r="R33" i="5"/>
  <c r="R27" i="5"/>
  <c r="R21" i="5"/>
  <c r="R15" i="5"/>
  <c r="R149" i="5"/>
  <c r="R132" i="5"/>
  <c r="R113" i="5"/>
  <c r="R103" i="5"/>
  <c r="R94" i="5"/>
  <c r="R78" i="5"/>
  <c r="R70" i="5"/>
  <c r="R65" i="5"/>
  <c r="R60" i="5"/>
  <c r="R52" i="5"/>
  <c r="R139" i="5"/>
  <c r="R138" i="5"/>
  <c r="R121" i="5"/>
  <c r="R110" i="5"/>
  <c r="R89" i="5"/>
  <c r="R85" i="5"/>
  <c r="R83" i="5"/>
  <c r="R145" i="5"/>
  <c r="R105" i="5"/>
  <c r="R101" i="5"/>
  <c r="R98" i="5"/>
  <c r="R79" i="5"/>
  <c r="R77" i="5"/>
  <c r="R73" i="5"/>
  <c r="R48" i="5"/>
  <c r="R40" i="5"/>
  <c r="R131" i="5"/>
  <c r="R126" i="5"/>
  <c r="R82" i="5"/>
  <c r="R56" i="5"/>
  <c r="R32" i="5"/>
  <c r="R62" i="5"/>
  <c r="R59" i="5"/>
  <c r="R46" i="5"/>
  <c r="R38" i="5"/>
  <c r="R120" i="5"/>
  <c r="R92" i="5"/>
  <c r="R91" i="5"/>
  <c r="R66" i="5"/>
  <c r="R43" i="5"/>
  <c r="R22" i="5"/>
  <c r="R17" i="5"/>
  <c r="R14" i="5"/>
  <c r="R114" i="5"/>
  <c r="R111" i="5"/>
  <c r="R108" i="5"/>
  <c r="R119" i="5"/>
  <c r="R11" i="5"/>
  <c r="R90" i="5"/>
  <c r="R55" i="5"/>
  <c r="R30" i="5"/>
  <c r="R25" i="5"/>
  <c r="R72" i="5"/>
  <c r="R20" i="5"/>
  <c r="R123" i="5"/>
  <c r="R116" i="5"/>
  <c r="R100" i="5"/>
  <c r="R87" i="5"/>
  <c r="R64" i="5"/>
  <c r="R143" i="5"/>
  <c r="R71" i="5"/>
  <c r="R67" i="5"/>
  <c r="R44" i="5"/>
  <c r="R41" i="5"/>
  <c r="L12" i="5"/>
  <c r="M12" i="5" s="1"/>
  <c r="M11" i="5"/>
  <c r="R26" i="5"/>
  <c r="R53" i="5"/>
  <c r="R58" i="5"/>
  <c r="R74" i="5"/>
  <c r="AC174" i="5"/>
  <c r="J17" i="5"/>
  <c r="K16" i="5"/>
  <c r="R18" i="5"/>
  <c r="R28" i="5"/>
  <c r="R84" i="5"/>
  <c r="O167" i="5"/>
  <c r="P168" i="5"/>
  <c r="N167" i="5"/>
  <c r="D167" i="5"/>
  <c r="P167" i="5"/>
  <c r="I35" i="5"/>
  <c r="R50" i="5"/>
  <c r="R95" i="5"/>
  <c r="AD161" i="5"/>
  <c r="AE11" i="5"/>
  <c r="AE161" i="5" s="1"/>
  <c r="H8" i="4"/>
  <c r="N21" i="4" s="1"/>
  <c r="P22" i="4" s="1"/>
  <c r="R20" i="1"/>
  <c r="N20" i="1" s="1"/>
  <c r="R33" i="1"/>
  <c r="N33" i="1" s="1"/>
  <c r="R32" i="1"/>
  <c r="N32" i="1" s="1"/>
  <c r="R46" i="1"/>
  <c r="N46" i="1" s="1"/>
  <c r="R45" i="1"/>
  <c r="N45" i="1" s="1"/>
  <c r="R36" i="1"/>
  <c r="N36" i="1" s="1"/>
  <c r="R34" i="1"/>
  <c r="N34" i="1" s="1"/>
  <c r="R22" i="1"/>
  <c r="N22" i="1" s="1"/>
  <c r="R21" i="1"/>
  <c r="N21" i="1" s="1"/>
  <c r="R19" i="1"/>
  <c r="N19" i="1" s="1"/>
  <c r="R44" i="1"/>
  <c r="N44" i="1" s="1"/>
  <c r="R31" i="1"/>
  <c r="N31" i="1" s="1"/>
  <c r="R18" i="1"/>
  <c r="N18" i="1" s="1"/>
  <c r="R43" i="1"/>
  <c r="P43" i="1" s="1"/>
  <c r="R30" i="1"/>
  <c r="N30" i="1" s="1"/>
  <c r="R17" i="1"/>
  <c r="N17" i="1" s="1"/>
  <c r="R42" i="1"/>
  <c r="P42" i="1" s="1"/>
  <c r="R29" i="1"/>
  <c r="N29" i="1" s="1"/>
  <c r="R16" i="1"/>
  <c r="N16" i="1" s="1"/>
  <c r="R41" i="1"/>
  <c r="N41" i="1" s="1"/>
  <c r="R28" i="1"/>
  <c r="N28" i="1" s="1"/>
  <c r="R15" i="1"/>
  <c r="N15" i="1" s="1"/>
  <c r="R40" i="1"/>
  <c r="N40" i="1" s="1"/>
  <c r="R27" i="1"/>
  <c r="N27" i="1" s="1"/>
  <c r="R14" i="1"/>
  <c r="N14" i="1" s="1"/>
  <c r="R39" i="1"/>
  <c r="N39" i="1" s="1"/>
  <c r="R26" i="1"/>
  <c r="N26" i="1" s="1"/>
  <c r="R12" i="1"/>
  <c r="N12" i="1" s="1"/>
  <c r="R38" i="1"/>
  <c r="N38" i="1" s="1"/>
  <c r="R25" i="1"/>
  <c r="N25" i="1" s="1"/>
  <c r="R11" i="1"/>
  <c r="N11" i="1" s="1"/>
  <c r="R37" i="1"/>
  <c r="N37" i="1" s="1"/>
  <c r="R24" i="1"/>
  <c r="N24" i="1" s="1"/>
  <c r="F8" i="2"/>
  <c r="I169" i="5" s="1"/>
  <c r="R35" i="1"/>
  <c r="N35" i="1" s="1"/>
  <c r="R23" i="1"/>
  <c r="N23" i="1" s="1"/>
  <c r="R13" i="1"/>
  <c r="N13" i="1" s="1"/>
  <c r="H8" i="2"/>
  <c r="M171" i="5" s="1"/>
  <c r="F8" i="4"/>
  <c r="J21" i="4" s="1"/>
  <c r="J22" i="4" s="1"/>
  <c r="R74" i="1"/>
  <c r="R60" i="1"/>
  <c r="D60" i="1" s="1"/>
  <c r="R59" i="1"/>
  <c r="D59" i="1" s="1"/>
  <c r="R58" i="1"/>
  <c r="D58" i="1" s="1"/>
  <c r="R57" i="1"/>
  <c r="B8" i="2"/>
  <c r="B8" i="4"/>
  <c r="B21" i="4" s="1"/>
  <c r="B22" i="4" s="1"/>
  <c r="R84" i="1"/>
  <c r="R82" i="1"/>
  <c r="R81" i="1"/>
  <c r="P81" i="1" s="1"/>
  <c r="R79" i="1"/>
  <c r="R66" i="1"/>
  <c r="R95" i="1"/>
  <c r="R73" i="1"/>
  <c r="R55" i="1"/>
  <c r="N55" i="1" s="1"/>
  <c r="R94" i="1"/>
  <c r="R72" i="1"/>
  <c r="R54" i="1"/>
  <c r="N54" i="1" s="1"/>
  <c r="R93" i="1"/>
  <c r="R71" i="1"/>
  <c r="R53" i="1"/>
  <c r="N53" i="1" s="1"/>
  <c r="R87" i="1"/>
  <c r="P87" i="1" s="1"/>
  <c r="R70" i="1"/>
  <c r="R48" i="1"/>
  <c r="N48" i="1" s="1"/>
  <c r="R86" i="1"/>
  <c r="R69" i="1"/>
  <c r="R47" i="1"/>
  <c r="N47" i="1" s="1"/>
  <c r="R85" i="1"/>
  <c r="R67" i="1"/>
  <c r="D67" i="1" s="1"/>
  <c r="R83" i="1"/>
  <c r="R61" i="1"/>
  <c r="R91" i="1"/>
  <c r="P91" i="1" s="1"/>
  <c r="R78" i="1"/>
  <c r="R65" i="1"/>
  <c r="R52" i="1"/>
  <c r="N52" i="1" s="1"/>
  <c r="R90" i="1"/>
  <c r="R77" i="1"/>
  <c r="R64" i="1"/>
  <c r="R51" i="1"/>
  <c r="N51" i="1" s="1"/>
  <c r="R89" i="1"/>
  <c r="R76" i="1"/>
  <c r="R63" i="1"/>
  <c r="R50" i="1"/>
  <c r="N50" i="1" s="1"/>
  <c r="R88" i="1"/>
  <c r="P88" i="1" s="1"/>
  <c r="R75" i="1"/>
  <c r="R62" i="1"/>
  <c r="R49" i="1"/>
  <c r="N49" i="1" s="1"/>
  <c r="R92" i="1"/>
  <c r="N92" i="1" s="1"/>
  <c r="R80" i="1"/>
  <c r="R68" i="1"/>
  <c r="R56" i="1"/>
  <c r="R131" i="1"/>
  <c r="I131" i="1" s="1"/>
  <c r="R130" i="1"/>
  <c r="N130" i="1" s="1"/>
  <c r="R106" i="1"/>
  <c r="R96" i="1"/>
  <c r="R140" i="1"/>
  <c r="R139" i="1"/>
  <c r="P139" i="1" s="1"/>
  <c r="N132" i="1"/>
  <c r="D132" i="1"/>
  <c r="I132" i="1"/>
  <c r="R118" i="1"/>
  <c r="AC174" i="1"/>
  <c r="R154" i="1"/>
  <c r="R116" i="1"/>
  <c r="R144" i="1"/>
  <c r="R115" i="1"/>
  <c r="R155" i="1"/>
  <c r="R142" i="1"/>
  <c r="R108" i="1"/>
  <c r="R119" i="1"/>
  <c r="R143" i="1"/>
  <c r="R103" i="1"/>
  <c r="P103" i="1" s="1"/>
  <c r="R127" i="1"/>
  <c r="R151" i="1"/>
  <c r="R105" i="1"/>
  <c r="R129" i="1"/>
  <c r="R104" i="1"/>
  <c r="R128" i="1"/>
  <c r="R152" i="1"/>
  <c r="R153" i="1"/>
  <c r="R120" i="1"/>
  <c r="R156" i="1"/>
  <c r="R117" i="1"/>
  <c r="P117" i="1" s="1"/>
  <c r="R141" i="1"/>
  <c r="P141" i="1" s="1"/>
  <c r="R107" i="1"/>
  <c r="R138" i="1"/>
  <c r="R126" i="1"/>
  <c r="R114" i="1"/>
  <c r="R102" i="1"/>
  <c r="R149" i="1"/>
  <c r="R137" i="1"/>
  <c r="P137" i="1" s="1"/>
  <c r="R125" i="1"/>
  <c r="R113" i="1"/>
  <c r="R101" i="1"/>
  <c r="R160" i="1"/>
  <c r="R148" i="1"/>
  <c r="R136" i="1"/>
  <c r="R124" i="1"/>
  <c r="R112" i="1"/>
  <c r="R100" i="1"/>
  <c r="R158" i="1"/>
  <c r="R146" i="1"/>
  <c r="P146" i="1" s="1"/>
  <c r="R134" i="1"/>
  <c r="P134" i="1" s="1"/>
  <c r="R122" i="1"/>
  <c r="R110" i="1"/>
  <c r="R98" i="1"/>
  <c r="R150" i="1"/>
  <c r="R159" i="1"/>
  <c r="R147" i="1"/>
  <c r="R135" i="1"/>
  <c r="R123" i="1"/>
  <c r="R111" i="1"/>
  <c r="R99" i="1"/>
  <c r="P99" i="1" s="1"/>
  <c r="R157" i="1"/>
  <c r="P157" i="1" s="1"/>
  <c r="R145" i="1"/>
  <c r="P145" i="1" s="1"/>
  <c r="R133" i="1"/>
  <c r="R121" i="1"/>
  <c r="R109" i="1"/>
  <c r="R97" i="1"/>
  <c r="B11" i="1"/>
  <c r="B12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D12" i="1"/>
  <c r="AE12" i="1" s="1"/>
  <c r="AD16" i="1"/>
  <c r="AE16" i="1" s="1"/>
  <c r="AD17" i="1"/>
  <c r="AE17" i="1" s="1"/>
  <c r="AD18" i="1"/>
  <c r="AE18" i="1" s="1"/>
  <c r="AD19" i="1"/>
  <c r="AE19" i="1" s="1"/>
  <c r="AD20" i="1"/>
  <c r="AE20" i="1" s="1"/>
  <c r="P132" i="1"/>
  <c r="AD158" i="1"/>
  <c r="AE158" i="1" s="1"/>
  <c r="AD159" i="1"/>
  <c r="AE159" i="1" s="1"/>
  <c r="AD160" i="1"/>
  <c r="AE160" i="1" s="1"/>
  <c r="AD11" i="1"/>
  <c r="AE11" i="1" s="1"/>
  <c r="AD13" i="1"/>
  <c r="AE15" i="1"/>
  <c r="AE14" i="1"/>
  <c r="L13" i="1"/>
  <c r="L11" i="1" s="1"/>
  <c r="L12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M160" i="1" s="1"/>
  <c r="J13" i="1"/>
  <c r="J11" i="1" s="1"/>
  <c r="G13" i="1"/>
  <c r="G11" i="1" s="1"/>
  <c r="G12" i="1" s="1"/>
  <c r="G14" i="1" s="1"/>
  <c r="G15" i="1" s="1"/>
  <c r="G16" i="1" s="1"/>
  <c r="G17" i="1" s="1"/>
  <c r="G18" i="1" s="1"/>
  <c r="G19" i="1" s="1"/>
  <c r="E13" i="1"/>
  <c r="E11" i="1" s="1"/>
  <c r="Q11" i="1"/>
  <c r="Q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3" i="1"/>
  <c r="Q3" i="1"/>
  <c r="N29" i="5" l="1"/>
  <c r="I106" i="5"/>
  <c r="D76" i="5"/>
  <c r="P106" i="5"/>
  <c r="N106" i="5"/>
  <c r="M15" i="5"/>
  <c r="D13" i="5"/>
  <c r="I13" i="5"/>
  <c r="P35" i="5"/>
  <c r="P13" i="5"/>
  <c r="P61" i="5"/>
  <c r="D34" i="5"/>
  <c r="D86" i="5"/>
  <c r="D49" i="5"/>
  <c r="N54" i="5"/>
  <c r="N49" i="5"/>
  <c r="N76" i="5"/>
  <c r="P49" i="5"/>
  <c r="N34" i="5"/>
  <c r="I168" i="5"/>
  <c r="I167" i="5"/>
  <c r="M167" i="5"/>
  <c r="C167" i="5"/>
  <c r="H167" i="5"/>
  <c r="D168" i="5"/>
  <c r="F22" i="4"/>
  <c r="I46" i="1"/>
  <c r="P32" i="1"/>
  <c r="P45" i="1"/>
  <c r="P12" i="5"/>
  <c r="N80" i="5"/>
  <c r="D127" i="5"/>
  <c r="P97" i="5"/>
  <c r="P102" i="5"/>
  <c r="I127" i="5"/>
  <c r="I80" i="5"/>
  <c r="N127" i="5"/>
  <c r="D97" i="5"/>
  <c r="D80" i="5"/>
  <c r="P86" i="5"/>
  <c r="P31" i="5"/>
  <c r="I86" i="5"/>
  <c r="I31" i="5"/>
  <c r="P54" i="5"/>
  <c r="N31" i="5"/>
  <c r="I76" i="5"/>
  <c r="B17" i="5"/>
  <c r="C17" i="5" s="1"/>
  <c r="I36" i="5"/>
  <c r="C15" i="5"/>
  <c r="I99" i="5"/>
  <c r="D99" i="5"/>
  <c r="N99" i="5"/>
  <c r="N97" i="5"/>
  <c r="D24" i="5"/>
  <c r="P46" i="1"/>
  <c r="N170" i="5"/>
  <c r="O169" i="5"/>
  <c r="P170" i="5"/>
  <c r="I170" i="5"/>
  <c r="M169" i="5"/>
  <c r="N169" i="5"/>
  <c r="P169" i="5"/>
  <c r="N172" i="5"/>
  <c r="P171" i="5"/>
  <c r="I171" i="5"/>
  <c r="I172" i="5"/>
  <c r="D172" i="5"/>
  <c r="H171" i="5"/>
  <c r="D171" i="5"/>
  <c r="C171" i="5"/>
  <c r="Y165" i="1"/>
  <c r="P165" i="1" s="1"/>
  <c r="D169" i="5"/>
  <c r="C169" i="5"/>
  <c r="D170" i="5"/>
  <c r="H169" i="5"/>
  <c r="P172" i="5"/>
  <c r="O171" i="5"/>
  <c r="N171" i="5"/>
  <c r="I24" i="5"/>
  <c r="N24" i="5"/>
  <c r="I61" i="5"/>
  <c r="D36" i="5"/>
  <c r="D102" i="5"/>
  <c r="N36" i="5"/>
  <c r="D54" i="5"/>
  <c r="D61" i="5"/>
  <c r="D47" i="5"/>
  <c r="I47" i="5"/>
  <c r="N102" i="5"/>
  <c r="P47" i="5"/>
  <c r="D12" i="5"/>
  <c r="N12" i="5"/>
  <c r="D37" i="5"/>
  <c r="I23" i="5"/>
  <c r="N23" i="5"/>
  <c r="I19" i="5"/>
  <c r="D19" i="5"/>
  <c r="N19" i="5"/>
  <c r="I37" i="5"/>
  <c r="N16" i="5"/>
  <c r="P16" i="5"/>
  <c r="I16" i="5"/>
  <c r="D16" i="5"/>
  <c r="N37" i="5"/>
  <c r="P23" i="5"/>
  <c r="I29" i="5"/>
  <c r="D29" i="5"/>
  <c r="P14" i="5"/>
  <c r="D14" i="5"/>
  <c r="N14" i="5"/>
  <c r="I14" i="5"/>
  <c r="P28" i="5"/>
  <c r="I28" i="5"/>
  <c r="N28" i="5"/>
  <c r="D28" i="5"/>
  <c r="P20" i="5"/>
  <c r="D20" i="5"/>
  <c r="N20" i="5"/>
  <c r="I20" i="5"/>
  <c r="P56" i="5"/>
  <c r="D56" i="5"/>
  <c r="N56" i="5"/>
  <c r="I56" i="5"/>
  <c r="P78" i="5"/>
  <c r="N78" i="5"/>
  <c r="I78" i="5"/>
  <c r="D78" i="5"/>
  <c r="N156" i="5"/>
  <c r="D156" i="5"/>
  <c r="I156" i="5"/>
  <c r="P156" i="5"/>
  <c r="P153" i="5"/>
  <c r="D153" i="5"/>
  <c r="I153" i="5"/>
  <c r="N153" i="5"/>
  <c r="H15" i="5"/>
  <c r="G16" i="5"/>
  <c r="N72" i="5"/>
  <c r="D72" i="5"/>
  <c r="I72" i="5"/>
  <c r="P72" i="5"/>
  <c r="D22" i="5"/>
  <c r="P22" i="5"/>
  <c r="N22" i="5"/>
  <c r="I22" i="5"/>
  <c r="N82" i="5"/>
  <c r="P82" i="5"/>
  <c r="I82" i="5"/>
  <c r="D82" i="5"/>
  <c r="N83" i="5"/>
  <c r="D83" i="5"/>
  <c r="P83" i="5"/>
  <c r="I83" i="5"/>
  <c r="N94" i="5"/>
  <c r="P94" i="5"/>
  <c r="D94" i="5"/>
  <c r="I94" i="5"/>
  <c r="I57" i="5"/>
  <c r="P57" i="5"/>
  <c r="D57" i="5"/>
  <c r="N57" i="5"/>
  <c r="P133" i="5"/>
  <c r="D133" i="5"/>
  <c r="N133" i="5"/>
  <c r="I133" i="5"/>
  <c r="N124" i="5"/>
  <c r="I124" i="5"/>
  <c r="D124" i="5"/>
  <c r="P124" i="5"/>
  <c r="P159" i="5"/>
  <c r="D159" i="5"/>
  <c r="N159" i="5"/>
  <c r="I159" i="5"/>
  <c r="P68" i="5"/>
  <c r="D68" i="5"/>
  <c r="I68" i="5"/>
  <c r="N68" i="5"/>
  <c r="N113" i="5"/>
  <c r="P113" i="5"/>
  <c r="I113" i="5"/>
  <c r="D113" i="5"/>
  <c r="P26" i="5"/>
  <c r="D26" i="5"/>
  <c r="I26" i="5"/>
  <c r="N26" i="5"/>
  <c r="P123" i="5"/>
  <c r="D123" i="5"/>
  <c r="I123" i="5"/>
  <c r="N123" i="5"/>
  <c r="P32" i="5"/>
  <c r="D32" i="5"/>
  <c r="N32" i="5"/>
  <c r="I32" i="5"/>
  <c r="I105" i="5"/>
  <c r="N105" i="5"/>
  <c r="P105" i="5"/>
  <c r="D105" i="5"/>
  <c r="D70" i="5"/>
  <c r="P70" i="5"/>
  <c r="N70" i="5"/>
  <c r="I70" i="5"/>
  <c r="I45" i="5"/>
  <c r="P45" i="5"/>
  <c r="D45" i="5"/>
  <c r="N45" i="5"/>
  <c r="I155" i="5"/>
  <c r="P155" i="5"/>
  <c r="N155" i="5"/>
  <c r="D155" i="5"/>
  <c r="D112" i="5"/>
  <c r="P112" i="5"/>
  <c r="N112" i="5"/>
  <c r="I112" i="5"/>
  <c r="P147" i="5"/>
  <c r="D147" i="5"/>
  <c r="I147" i="5"/>
  <c r="N147" i="5"/>
  <c r="P17" i="5"/>
  <c r="D17" i="5"/>
  <c r="I17" i="5"/>
  <c r="N17" i="5"/>
  <c r="P145" i="5"/>
  <c r="D145" i="5"/>
  <c r="N145" i="5"/>
  <c r="I145" i="5"/>
  <c r="I51" i="5"/>
  <c r="D51" i="5"/>
  <c r="P51" i="5"/>
  <c r="N51" i="5"/>
  <c r="D118" i="5"/>
  <c r="P118" i="5"/>
  <c r="N118" i="5"/>
  <c r="I118" i="5"/>
  <c r="P18" i="5"/>
  <c r="I18" i="5"/>
  <c r="N18" i="5"/>
  <c r="D18" i="5"/>
  <c r="N41" i="5"/>
  <c r="I41" i="5"/>
  <c r="P41" i="5"/>
  <c r="D41" i="5"/>
  <c r="N25" i="5"/>
  <c r="D25" i="5"/>
  <c r="P25" i="5"/>
  <c r="I25" i="5"/>
  <c r="N43" i="5"/>
  <c r="P43" i="5"/>
  <c r="I43" i="5"/>
  <c r="D43" i="5"/>
  <c r="N126" i="5"/>
  <c r="I126" i="5"/>
  <c r="P126" i="5"/>
  <c r="D126" i="5"/>
  <c r="I85" i="5"/>
  <c r="P85" i="5"/>
  <c r="N85" i="5"/>
  <c r="D85" i="5"/>
  <c r="I103" i="5"/>
  <c r="P103" i="5"/>
  <c r="D103" i="5"/>
  <c r="N103" i="5"/>
  <c r="I63" i="5"/>
  <c r="P63" i="5"/>
  <c r="N63" i="5"/>
  <c r="D63" i="5"/>
  <c r="I109" i="5"/>
  <c r="D109" i="5"/>
  <c r="P109" i="5"/>
  <c r="N109" i="5"/>
  <c r="P130" i="5"/>
  <c r="N130" i="5"/>
  <c r="D130" i="5"/>
  <c r="I130" i="5"/>
  <c r="P128" i="5"/>
  <c r="D128" i="5"/>
  <c r="N128" i="5"/>
  <c r="I128" i="5"/>
  <c r="N67" i="5"/>
  <c r="D67" i="5"/>
  <c r="P67" i="5"/>
  <c r="I67" i="5"/>
  <c r="D40" i="5"/>
  <c r="P40" i="5"/>
  <c r="I40" i="5"/>
  <c r="N40" i="5"/>
  <c r="I75" i="5"/>
  <c r="P75" i="5"/>
  <c r="N75" i="5"/>
  <c r="D75" i="5"/>
  <c r="I142" i="5"/>
  <c r="N142" i="5"/>
  <c r="P142" i="5"/>
  <c r="D142" i="5"/>
  <c r="I143" i="5"/>
  <c r="D143" i="5"/>
  <c r="N143" i="5"/>
  <c r="P143" i="5"/>
  <c r="I120" i="5"/>
  <c r="N120" i="5"/>
  <c r="D120" i="5"/>
  <c r="P120" i="5"/>
  <c r="N73" i="5"/>
  <c r="P73" i="5"/>
  <c r="I73" i="5"/>
  <c r="D73" i="5"/>
  <c r="N138" i="5"/>
  <c r="I138" i="5"/>
  <c r="P138" i="5"/>
  <c r="D138" i="5"/>
  <c r="I15" i="5"/>
  <c r="N15" i="5"/>
  <c r="D15" i="5"/>
  <c r="P15" i="5"/>
  <c r="I93" i="5"/>
  <c r="D93" i="5"/>
  <c r="N93" i="5"/>
  <c r="P93" i="5"/>
  <c r="N122" i="5"/>
  <c r="D122" i="5"/>
  <c r="P122" i="5"/>
  <c r="I122" i="5"/>
  <c r="P152" i="5"/>
  <c r="D152" i="5"/>
  <c r="N152" i="5"/>
  <c r="I152" i="5"/>
  <c r="P74" i="5"/>
  <c r="D74" i="5"/>
  <c r="N74" i="5"/>
  <c r="I74" i="5"/>
  <c r="P87" i="5"/>
  <c r="D87" i="5"/>
  <c r="I87" i="5"/>
  <c r="N87" i="5"/>
  <c r="I108" i="5"/>
  <c r="P108" i="5"/>
  <c r="N108" i="5"/>
  <c r="D108" i="5"/>
  <c r="I46" i="5"/>
  <c r="P46" i="5"/>
  <c r="N46" i="5"/>
  <c r="D46" i="5"/>
  <c r="N79" i="5"/>
  <c r="P79" i="5"/>
  <c r="I79" i="5"/>
  <c r="D79" i="5"/>
  <c r="D52" i="5"/>
  <c r="P52" i="5"/>
  <c r="N52" i="5"/>
  <c r="I52" i="5"/>
  <c r="D27" i="5"/>
  <c r="P27" i="5"/>
  <c r="N27" i="5"/>
  <c r="I27" i="5"/>
  <c r="D104" i="5"/>
  <c r="P104" i="5"/>
  <c r="N104" i="5"/>
  <c r="I104" i="5"/>
  <c r="D115" i="5"/>
  <c r="P115" i="5"/>
  <c r="N115" i="5"/>
  <c r="I115" i="5"/>
  <c r="P129" i="5"/>
  <c r="D129" i="5"/>
  <c r="I129" i="5"/>
  <c r="N129" i="5"/>
  <c r="N42" i="5"/>
  <c r="D42" i="5"/>
  <c r="P42" i="5"/>
  <c r="I42" i="5"/>
  <c r="M16" i="5"/>
  <c r="L17" i="5"/>
  <c r="I30" i="5"/>
  <c r="D30" i="5"/>
  <c r="P30" i="5"/>
  <c r="N30" i="5"/>
  <c r="I131" i="5"/>
  <c r="P131" i="5"/>
  <c r="D131" i="5"/>
  <c r="N131" i="5"/>
  <c r="N150" i="5"/>
  <c r="D150" i="5"/>
  <c r="P150" i="5"/>
  <c r="I150" i="5"/>
  <c r="I91" i="5"/>
  <c r="D91" i="5"/>
  <c r="N91" i="5"/>
  <c r="P91" i="5"/>
  <c r="I110" i="5"/>
  <c r="P110" i="5"/>
  <c r="D110" i="5"/>
  <c r="N110" i="5"/>
  <c r="P157" i="5"/>
  <c r="D157" i="5"/>
  <c r="N157" i="5"/>
  <c r="I157" i="5"/>
  <c r="P140" i="5"/>
  <c r="D140" i="5"/>
  <c r="N140" i="5"/>
  <c r="I140" i="5"/>
  <c r="D71" i="5"/>
  <c r="I71" i="5"/>
  <c r="N71" i="5"/>
  <c r="P71" i="5"/>
  <c r="N92" i="5"/>
  <c r="P92" i="5"/>
  <c r="I92" i="5"/>
  <c r="D92" i="5"/>
  <c r="N121" i="5"/>
  <c r="P121" i="5"/>
  <c r="D121" i="5"/>
  <c r="I121" i="5"/>
  <c r="I81" i="5"/>
  <c r="P81" i="5"/>
  <c r="D81" i="5"/>
  <c r="N81" i="5"/>
  <c r="I148" i="5"/>
  <c r="P148" i="5"/>
  <c r="N148" i="5"/>
  <c r="D148" i="5"/>
  <c r="I11" i="5"/>
  <c r="P11" i="5"/>
  <c r="N11" i="5"/>
  <c r="D11" i="5"/>
  <c r="I154" i="5"/>
  <c r="D154" i="5"/>
  <c r="N154" i="5"/>
  <c r="P154" i="5"/>
  <c r="I119" i="5"/>
  <c r="D119" i="5"/>
  <c r="N119" i="5"/>
  <c r="P119" i="5"/>
  <c r="N77" i="5"/>
  <c r="P77" i="5"/>
  <c r="I77" i="5"/>
  <c r="D77" i="5"/>
  <c r="N21" i="5"/>
  <c r="P21" i="5"/>
  <c r="I21" i="5"/>
  <c r="D21" i="5"/>
  <c r="I137" i="5"/>
  <c r="D137" i="5"/>
  <c r="N137" i="5"/>
  <c r="P137" i="5"/>
  <c r="P158" i="5"/>
  <c r="D158" i="5"/>
  <c r="N158" i="5"/>
  <c r="I158" i="5"/>
  <c r="D84" i="5"/>
  <c r="N84" i="5"/>
  <c r="P84" i="5"/>
  <c r="I84" i="5"/>
  <c r="I58" i="5"/>
  <c r="D58" i="5"/>
  <c r="N58" i="5"/>
  <c r="P58" i="5"/>
  <c r="N100" i="5"/>
  <c r="I100" i="5"/>
  <c r="D100" i="5"/>
  <c r="P100" i="5"/>
  <c r="P111" i="5"/>
  <c r="D111" i="5"/>
  <c r="N111" i="5"/>
  <c r="I111" i="5"/>
  <c r="N59" i="5"/>
  <c r="P59" i="5"/>
  <c r="D59" i="5"/>
  <c r="I59" i="5"/>
  <c r="P98" i="5"/>
  <c r="N98" i="5"/>
  <c r="I98" i="5"/>
  <c r="D98" i="5"/>
  <c r="P60" i="5"/>
  <c r="I60" i="5"/>
  <c r="D60" i="5"/>
  <c r="N60" i="5"/>
  <c r="I33" i="5"/>
  <c r="N33" i="5"/>
  <c r="P33" i="5"/>
  <c r="D33" i="5"/>
  <c r="I107" i="5"/>
  <c r="D107" i="5"/>
  <c r="N107" i="5"/>
  <c r="P107" i="5"/>
  <c r="N144" i="5"/>
  <c r="P144" i="5"/>
  <c r="D144" i="5"/>
  <c r="I144" i="5"/>
  <c r="P135" i="5"/>
  <c r="D135" i="5"/>
  <c r="N135" i="5"/>
  <c r="I135" i="5"/>
  <c r="P44" i="5"/>
  <c r="D44" i="5"/>
  <c r="N44" i="5"/>
  <c r="I44" i="5"/>
  <c r="I66" i="5"/>
  <c r="N66" i="5"/>
  <c r="P66" i="5"/>
  <c r="D66" i="5"/>
  <c r="D89" i="5"/>
  <c r="I89" i="5"/>
  <c r="P89" i="5"/>
  <c r="N89" i="5"/>
  <c r="I69" i="5"/>
  <c r="P69" i="5"/>
  <c r="D69" i="5"/>
  <c r="N69" i="5"/>
  <c r="I136" i="5"/>
  <c r="D136" i="5"/>
  <c r="N136" i="5"/>
  <c r="P136" i="5"/>
  <c r="P134" i="5"/>
  <c r="D134" i="5"/>
  <c r="N134" i="5"/>
  <c r="I134" i="5"/>
  <c r="N55" i="5"/>
  <c r="I55" i="5"/>
  <c r="D55" i="5"/>
  <c r="P55" i="5"/>
  <c r="N132" i="5"/>
  <c r="P132" i="5"/>
  <c r="D132" i="5"/>
  <c r="I132" i="5"/>
  <c r="N95" i="5"/>
  <c r="P95" i="5"/>
  <c r="I95" i="5"/>
  <c r="D95" i="5"/>
  <c r="J18" i="5"/>
  <c r="K17" i="5"/>
  <c r="I90" i="5"/>
  <c r="P90" i="5"/>
  <c r="N90" i="5"/>
  <c r="D90" i="5"/>
  <c r="D48" i="5"/>
  <c r="P48" i="5"/>
  <c r="I48" i="5"/>
  <c r="N48" i="5"/>
  <c r="I149" i="5"/>
  <c r="N149" i="5"/>
  <c r="D149" i="5"/>
  <c r="P149" i="5"/>
  <c r="D125" i="5"/>
  <c r="P125" i="5"/>
  <c r="N125" i="5"/>
  <c r="I125" i="5"/>
  <c r="P146" i="5"/>
  <c r="D146" i="5"/>
  <c r="N146" i="5"/>
  <c r="I146" i="5"/>
  <c r="P50" i="5"/>
  <c r="D50" i="5"/>
  <c r="I50" i="5"/>
  <c r="N50" i="5"/>
  <c r="N64" i="5"/>
  <c r="I64" i="5"/>
  <c r="D64" i="5"/>
  <c r="P64" i="5"/>
  <c r="P38" i="5"/>
  <c r="D38" i="5"/>
  <c r="N38" i="5"/>
  <c r="I38" i="5"/>
  <c r="P139" i="5"/>
  <c r="D139" i="5"/>
  <c r="N139" i="5"/>
  <c r="I139" i="5"/>
  <c r="I96" i="5"/>
  <c r="D96" i="5"/>
  <c r="N96" i="5"/>
  <c r="P96" i="5"/>
  <c r="I160" i="5"/>
  <c r="D160" i="5"/>
  <c r="N160" i="5"/>
  <c r="P160" i="5"/>
  <c r="I53" i="5"/>
  <c r="P53" i="5"/>
  <c r="N53" i="5"/>
  <c r="D53" i="5"/>
  <c r="N116" i="5"/>
  <c r="I116" i="5"/>
  <c r="P116" i="5"/>
  <c r="D116" i="5"/>
  <c r="N114" i="5"/>
  <c r="P114" i="5"/>
  <c r="I114" i="5"/>
  <c r="D114" i="5"/>
  <c r="P62" i="5"/>
  <c r="D62" i="5"/>
  <c r="N62" i="5"/>
  <c r="I62" i="5"/>
  <c r="P101" i="5"/>
  <c r="N101" i="5"/>
  <c r="I101" i="5"/>
  <c r="D101" i="5"/>
  <c r="D65" i="5"/>
  <c r="I65" i="5"/>
  <c r="N65" i="5"/>
  <c r="P65" i="5"/>
  <c r="I39" i="5"/>
  <c r="P39" i="5"/>
  <c r="N39" i="5"/>
  <c r="D39" i="5"/>
  <c r="P117" i="5"/>
  <c r="D117" i="5"/>
  <c r="I117" i="5"/>
  <c r="N117" i="5"/>
  <c r="P151" i="5"/>
  <c r="D151" i="5"/>
  <c r="N151" i="5"/>
  <c r="I151" i="5"/>
  <c r="P141" i="5"/>
  <c r="D141" i="5"/>
  <c r="N141" i="5"/>
  <c r="I141" i="5"/>
  <c r="F14" i="5"/>
  <c r="E15" i="5"/>
  <c r="P158" i="1"/>
  <c r="P18" i="1"/>
  <c r="P36" i="1"/>
  <c r="N22" i="4"/>
  <c r="P34" i="1"/>
  <c r="P33" i="1"/>
  <c r="P14" i="1"/>
  <c r="P20" i="1"/>
  <c r="P22" i="1"/>
  <c r="P21" i="1"/>
  <c r="B21" i="2"/>
  <c r="D22" i="2" s="1"/>
  <c r="E23" i="2" s="1"/>
  <c r="I34" i="1"/>
  <c r="P44" i="1"/>
  <c r="P15" i="1"/>
  <c r="P31" i="1"/>
  <c r="P19" i="1"/>
  <c r="P40" i="1"/>
  <c r="I21" i="1"/>
  <c r="P28" i="1"/>
  <c r="P24" i="1"/>
  <c r="P35" i="1"/>
  <c r="I19" i="1"/>
  <c r="P23" i="1"/>
  <c r="P37" i="1"/>
  <c r="P11" i="1"/>
  <c r="P30" i="1"/>
  <c r="P29" i="1"/>
  <c r="P17" i="1"/>
  <c r="P16" i="1"/>
  <c r="N42" i="1"/>
  <c r="P60" i="1"/>
  <c r="P27" i="1"/>
  <c r="P12" i="1"/>
  <c r="N43" i="1"/>
  <c r="P48" i="1"/>
  <c r="P26" i="1"/>
  <c r="L22" i="4"/>
  <c r="P38" i="1"/>
  <c r="P47" i="1"/>
  <c r="P25" i="1"/>
  <c r="P41" i="1"/>
  <c r="P39" i="1"/>
  <c r="P59" i="1"/>
  <c r="P82" i="1"/>
  <c r="P84" i="1"/>
  <c r="P104" i="1"/>
  <c r="P144" i="1"/>
  <c r="P106" i="1"/>
  <c r="P129" i="1"/>
  <c r="P105" i="1"/>
  <c r="P154" i="1"/>
  <c r="P140" i="1"/>
  <c r="P93" i="1"/>
  <c r="P152" i="1"/>
  <c r="P155" i="1"/>
  <c r="P83" i="1"/>
  <c r="P151" i="1"/>
  <c r="P128" i="1"/>
  <c r="P115" i="1"/>
  <c r="P96" i="1"/>
  <c r="P80" i="1"/>
  <c r="P94" i="1"/>
  <c r="P116" i="1"/>
  <c r="P107" i="1"/>
  <c r="P127" i="1"/>
  <c r="P118" i="1"/>
  <c r="P149" i="1"/>
  <c r="P102" i="1"/>
  <c r="P111" i="1"/>
  <c r="P100" i="1"/>
  <c r="P114" i="1"/>
  <c r="P123" i="1"/>
  <c r="P112" i="1"/>
  <c r="P135" i="1"/>
  <c r="P124" i="1"/>
  <c r="P138" i="1"/>
  <c r="P136" i="1"/>
  <c r="P159" i="1"/>
  <c r="P97" i="1"/>
  <c r="P160" i="1"/>
  <c r="P143" i="1"/>
  <c r="N58" i="1"/>
  <c r="P98" i="1"/>
  <c r="P95" i="1"/>
  <c r="P121" i="1"/>
  <c r="P110" i="1"/>
  <c r="P113" i="1"/>
  <c r="P120" i="1"/>
  <c r="P108" i="1"/>
  <c r="I60" i="1"/>
  <c r="P90" i="1"/>
  <c r="P78" i="1"/>
  <c r="P126" i="1"/>
  <c r="P76" i="1"/>
  <c r="P147" i="1"/>
  <c r="P89" i="1"/>
  <c r="P85" i="1"/>
  <c r="P148" i="1"/>
  <c r="P58" i="1"/>
  <c r="P150" i="1"/>
  <c r="P57" i="1"/>
  <c r="P109" i="1"/>
  <c r="P101" i="1"/>
  <c r="P156" i="1"/>
  <c r="P119" i="1"/>
  <c r="I58" i="1"/>
  <c r="P77" i="1"/>
  <c r="P86" i="1"/>
  <c r="P55" i="1"/>
  <c r="P133" i="1"/>
  <c r="P122" i="1"/>
  <c r="P125" i="1"/>
  <c r="P153" i="1"/>
  <c r="P142" i="1"/>
  <c r="N60" i="1"/>
  <c r="P79" i="1"/>
  <c r="D22" i="4"/>
  <c r="P70" i="1"/>
  <c r="P67" i="1"/>
  <c r="N59" i="1"/>
  <c r="I59" i="1"/>
  <c r="N67" i="1"/>
  <c r="P66" i="1"/>
  <c r="P53" i="1"/>
  <c r="I67" i="1"/>
  <c r="P74" i="1"/>
  <c r="P72" i="1"/>
  <c r="P69" i="1"/>
  <c r="P64" i="1"/>
  <c r="D34" i="1"/>
  <c r="P62" i="1"/>
  <c r="N94" i="1"/>
  <c r="P71" i="1"/>
  <c r="P54" i="1"/>
  <c r="D11" i="1"/>
  <c r="P65" i="1"/>
  <c r="I11" i="1"/>
  <c r="D93" i="1"/>
  <c r="P52" i="1"/>
  <c r="I93" i="1"/>
  <c r="P63" i="1"/>
  <c r="P51" i="1"/>
  <c r="D94" i="1"/>
  <c r="N93" i="1"/>
  <c r="P50" i="1"/>
  <c r="D46" i="1"/>
  <c r="I94" i="1"/>
  <c r="P73" i="1"/>
  <c r="P61" i="1"/>
  <c r="P49" i="1"/>
  <c r="N131" i="1"/>
  <c r="I20" i="1"/>
  <c r="D19" i="1"/>
  <c r="D131" i="1"/>
  <c r="D20" i="1"/>
  <c r="P130" i="1"/>
  <c r="D21" i="1"/>
  <c r="P131" i="1"/>
  <c r="P75" i="1"/>
  <c r="D92" i="1"/>
  <c r="D130" i="1"/>
  <c r="I92" i="1"/>
  <c r="I130" i="1"/>
  <c r="P92" i="1"/>
  <c r="I96" i="1"/>
  <c r="N106" i="1"/>
  <c r="P68" i="1"/>
  <c r="P56" i="1"/>
  <c r="D96" i="1"/>
  <c r="I106" i="1"/>
  <c r="D139" i="1"/>
  <c r="I139" i="1"/>
  <c r="N96" i="1"/>
  <c r="Q25" i="4"/>
  <c r="Q28" i="4"/>
  <c r="Q23" i="4"/>
  <c r="Q24" i="4"/>
  <c r="K25" i="4"/>
  <c r="K24" i="4"/>
  <c r="K28" i="4"/>
  <c r="K23" i="4"/>
  <c r="I23" i="4"/>
  <c r="I25" i="4"/>
  <c r="I24" i="4"/>
  <c r="I28" i="4"/>
  <c r="C25" i="4"/>
  <c r="C24" i="4"/>
  <c r="C28" i="4"/>
  <c r="C23" i="4"/>
  <c r="I140" i="1"/>
  <c r="N140" i="1"/>
  <c r="D140" i="1"/>
  <c r="D106" i="1"/>
  <c r="N139" i="1"/>
  <c r="D28" i="1"/>
  <c r="I28" i="1"/>
  <c r="I127" i="1"/>
  <c r="N127" i="1"/>
  <c r="D127" i="1"/>
  <c r="D29" i="1"/>
  <c r="I29" i="1"/>
  <c r="D15" i="1"/>
  <c r="I15" i="1"/>
  <c r="D27" i="1"/>
  <c r="I27" i="1"/>
  <c r="D113" i="1"/>
  <c r="I113" i="1"/>
  <c r="N113" i="1"/>
  <c r="I105" i="1"/>
  <c r="N105" i="1"/>
  <c r="D105" i="1"/>
  <c r="D49" i="1"/>
  <c r="I49" i="1"/>
  <c r="D39" i="1"/>
  <c r="I39" i="1"/>
  <c r="I150" i="1"/>
  <c r="N150" i="1"/>
  <c r="D150" i="1"/>
  <c r="D146" i="1"/>
  <c r="N146" i="1"/>
  <c r="I146" i="1"/>
  <c r="D136" i="1"/>
  <c r="I136" i="1"/>
  <c r="N136" i="1"/>
  <c r="D125" i="1"/>
  <c r="N125" i="1"/>
  <c r="I125" i="1"/>
  <c r="I126" i="1"/>
  <c r="N126" i="1"/>
  <c r="D126" i="1"/>
  <c r="I45" i="1"/>
  <c r="D45" i="1"/>
  <c r="I81" i="1"/>
  <c r="N81" i="1"/>
  <c r="D81" i="1"/>
  <c r="N119" i="1"/>
  <c r="I119" i="1"/>
  <c r="D119" i="1"/>
  <c r="I70" i="1"/>
  <c r="D70" i="1"/>
  <c r="N70" i="1"/>
  <c r="D38" i="1"/>
  <c r="I38" i="1"/>
  <c r="I13" i="1"/>
  <c r="D13" i="1"/>
  <c r="I57" i="1"/>
  <c r="D57" i="1"/>
  <c r="N57" i="1"/>
  <c r="I36" i="1"/>
  <c r="D36" i="1"/>
  <c r="D50" i="1"/>
  <c r="I50" i="1"/>
  <c r="I30" i="1"/>
  <c r="D30" i="1"/>
  <c r="I152" i="1"/>
  <c r="D152" i="1"/>
  <c r="N152" i="1"/>
  <c r="I103" i="1"/>
  <c r="N103" i="1"/>
  <c r="D103" i="1"/>
  <c r="I116" i="1"/>
  <c r="D116" i="1"/>
  <c r="N116" i="1"/>
  <c r="D109" i="1"/>
  <c r="N109" i="1"/>
  <c r="I109" i="1"/>
  <c r="D99" i="1"/>
  <c r="N99" i="1"/>
  <c r="I99" i="1"/>
  <c r="D52" i="1"/>
  <c r="I52" i="1"/>
  <c r="D41" i="1"/>
  <c r="I41" i="1"/>
  <c r="I42" i="1"/>
  <c r="D42" i="1"/>
  <c r="N107" i="1"/>
  <c r="D107" i="1"/>
  <c r="I107" i="1"/>
  <c r="I128" i="1"/>
  <c r="N128" i="1"/>
  <c r="D128" i="1"/>
  <c r="I79" i="1"/>
  <c r="D79" i="1"/>
  <c r="N79" i="1"/>
  <c r="D12" i="1"/>
  <c r="I12" i="1"/>
  <c r="I154" i="1"/>
  <c r="D154" i="1"/>
  <c r="N154" i="1"/>
  <c r="D121" i="1"/>
  <c r="N121" i="1"/>
  <c r="I121" i="1"/>
  <c r="D111" i="1"/>
  <c r="N111" i="1"/>
  <c r="I111" i="1"/>
  <c r="D74" i="1"/>
  <c r="N74" i="1"/>
  <c r="I74" i="1"/>
  <c r="D64" i="1"/>
  <c r="N64" i="1"/>
  <c r="I64" i="1"/>
  <c r="D53" i="1"/>
  <c r="I53" i="1"/>
  <c r="I54" i="1"/>
  <c r="D54" i="1"/>
  <c r="I141" i="1"/>
  <c r="N141" i="1"/>
  <c r="D141" i="1"/>
  <c r="I104" i="1"/>
  <c r="N104" i="1"/>
  <c r="D104" i="1"/>
  <c r="I55" i="1"/>
  <c r="D55" i="1"/>
  <c r="I69" i="1"/>
  <c r="D69" i="1"/>
  <c r="N69" i="1"/>
  <c r="D133" i="1"/>
  <c r="N133" i="1"/>
  <c r="I133" i="1"/>
  <c r="D123" i="1"/>
  <c r="N123" i="1"/>
  <c r="I123" i="1"/>
  <c r="D86" i="1"/>
  <c r="N86" i="1"/>
  <c r="I86" i="1"/>
  <c r="D76" i="1"/>
  <c r="I76" i="1"/>
  <c r="N76" i="1"/>
  <c r="D65" i="1"/>
  <c r="N65" i="1"/>
  <c r="I65" i="1"/>
  <c r="I66" i="1"/>
  <c r="N66" i="1"/>
  <c r="D66" i="1"/>
  <c r="I43" i="1"/>
  <c r="D43" i="1"/>
  <c r="I80" i="1"/>
  <c r="N80" i="1"/>
  <c r="D80" i="1"/>
  <c r="I31" i="1"/>
  <c r="D31" i="1"/>
  <c r="N108" i="1"/>
  <c r="D108" i="1"/>
  <c r="I108" i="1"/>
  <c r="I44" i="1"/>
  <c r="D44" i="1"/>
  <c r="D135" i="1"/>
  <c r="N135" i="1"/>
  <c r="I135" i="1"/>
  <c r="D88" i="1"/>
  <c r="N88" i="1"/>
  <c r="I88" i="1"/>
  <c r="I78" i="1"/>
  <c r="N78" i="1"/>
  <c r="D78" i="1"/>
  <c r="I56" i="1"/>
  <c r="N56" i="1"/>
  <c r="D56" i="1"/>
  <c r="I142" i="1"/>
  <c r="N142" i="1"/>
  <c r="D142" i="1"/>
  <c r="I118" i="1"/>
  <c r="D118" i="1"/>
  <c r="N118" i="1"/>
  <c r="D147" i="1"/>
  <c r="N147" i="1"/>
  <c r="I147" i="1"/>
  <c r="D110" i="1"/>
  <c r="N110" i="1"/>
  <c r="I110" i="1"/>
  <c r="D100" i="1"/>
  <c r="N100" i="1"/>
  <c r="I100" i="1"/>
  <c r="I90" i="1"/>
  <c r="D90" i="1"/>
  <c r="N90" i="1"/>
  <c r="I117" i="1"/>
  <c r="N117" i="1"/>
  <c r="D117" i="1"/>
  <c r="D48" i="1"/>
  <c r="I48" i="1"/>
  <c r="I91" i="1"/>
  <c r="D91" i="1"/>
  <c r="N91" i="1"/>
  <c r="D25" i="1"/>
  <c r="I25" i="1"/>
  <c r="D122" i="1"/>
  <c r="N122" i="1"/>
  <c r="I122" i="1"/>
  <c r="D101" i="1"/>
  <c r="I101" i="1"/>
  <c r="N101" i="1"/>
  <c r="N84" i="1"/>
  <c r="I84" i="1"/>
  <c r="D84" i="1"/>
  <c r="D24" i="1"/>
  <c r="I24" i="1"/>
  <c r="D37" i="1"/>
  <c r="I37" i="1"/>
  <c r="I18" i="1"/>
  <c r="D18" i="1"/>
  <c r="D134" i="1"/>
  <c r="N134" i="1"/>
  <c r="I134" i="1"/>
  <c r="D124" i="1"/>
  <c r="N124" i="1"/>
  <c r="I124" i="1"/>
  <c r="I114" i="1"/>
  <c r="D114" i="1"/>
  <c r="N114" i="1"/>
  <c r="N156" i="1"/>
  <c r="I156" i="1"/>
  <c r="D156" i="1"/>
  <c r="D35" i="1"/>
  <c r="I35" i="1"/>
  <c r="D61" i="1"/>
  <c r="N61" i="1"/>
  <c r="I61" i="1"/>
  <c r="D51" i="1"/>
  <c r="I51" i="1"/>
  <c r="D14" i="1"/>
  <c r="I14" i="1"/>
  <c r="D158" i="1"/>
  <c r="N158" i="1"/>
  <c r="I158" i="1"/>
  <c r="D148" i="1"/>
  <c r="N148" i="1"/>
  <c r="I148" i="1"/>
  <c r="D137" i="1"/>
  <c r="I137" i="1"/>
  <c r="N137" i="1"/>
  <c r="I138" i="1"/>
  <c r="D138" i="1"/>
  <c r="N138" i="1"/>
  <c r="N120" i="1"/>
  <c r="I120" i="1"/>
  <c r="D120" i="1"/>
  <c r="I33" i="1"/>
  <c r="D33" i="1"/>
  <c r="N95" i="1"/>
  <c r="I95" i="1"/>
  <c r="D95" i="1"/>
  <c r="I115" i="1"/>
  <c r="D115" i="1"/>
  <c r="N115" i="1"/>
  <c r="D85" i="1"/>
  <c r="N85" i="1"/>
  <c r="I85" i="1"/>
  <c r="D75" i="1"/>
  <c r="N75" i="1"/>
  <c r="I75" i="1"/>
  <c r="D17" i="1"/>
  <c r="I17" i="1"/>
  <c r="I22" i="1"/>
  <c r="D22" i="1"/>
  <c r="D47" i="1"/>
  <c r="I47" i="1"/>
  <c r="D97" i="1"/>
  <c r="N97" i="1"/>
  <c r="I97" i="1"/>
  <c r="D87" i="1"/>
  <c r="N87" i="1"/>
  <c r="I87" i="1"/>
  <c r="D40" i="1"/>
  <c r="I40" i="1"/>
  <c r="I68" i="1"/>
  <c r="D68" i="1"/>
  <c r="N68" i="1"/>
  <c r="I23" i="1"/>
  <c r="D23" i="1"/>
  <c r="D62" i="1"/>
  <c r="N62" i="1"/>
  <c r="I62" i="1"/>
  <c r="D145" i="1"/>
  <c r="N145" i="1"/>
  <c r="I145" i="1"/>
  <c r="D98" i="1"/>
  <c r="N98" i="1"/>
  <c r="I98" i="1"/>
  <c r="D77" i="1"/>
  <c r="I77" i="1"/>
  <c r="N77" i="1"/>
  <c r="N83" i="1"/>
  <c r="I83" i="1"/>
  <c r="D83" i="1"/>
  <c r="N72" i="1"/>
  <c r="D72" i="1"/>
  <c r="I72" i="1"/>
  <c r="D157" i="1"/>
  <c r="N157" i="1"/>
  <c r="I157" i="1"/>
  <c r="D89" i="1"/>
  <c r="N89" i="1"/>
  <c r="I89" i="1"/>
  <c r="I32" i="1"/>
  <c r="D32" i="1"/>
  <c r="I82" i="1"/>
  <c r="N82" i="1"/>
  <c r="D82" i="1"/>
  <c r="D159" i="1"/>
  <c r="N159" i="1"/>
  <c r="I159" i="1"/>
  <c r="D112" i="1"/>
  <c r="I112" i="1"/>
  <c r="N112" i="1"/>
  <c r="I102" i="1"/>
  <c r="N102" i="1"/>
  <c r="D102" i="1"/>
  <c r="I129" i="1"/>
  <c r="D129" i="1"/>
  <c r="N129" i="1"/>
  <c r="N155" i="1"/>
  <c r="D155" i="1"/>
  <c r="I155" i="1"/>
  <c r="N143" i="1"/>
  <c r="I143" i="1"/>
  <c r="D143" i="1"/>
  <c r="D73" i="1"/>
  <c r="N73" i="1"/>
  <c r="I73" i="1"/>
  <c r="D63" i="1"/>
  <c r="N63" i="1"/>
  <c r="I63" i="1"/>
  <c r="D26" i="1"/>
  <c r="I26" i="1"/>
  <c r="D16" i="1"/>
  <c r="I16" i="1"/>
  <c r="D160" i="1"/>
  <c r="I160" i="1"/>
  <c r="N160" i="1"/>
  <c r="D149" i="1"/>
  <c r="N149" i="1"/>
  <c r="I149" i="1"/>
  <c r="I153" i="1"/>
  <c r="D153" i="1"/>
  <c r="N153" i="1"/>
  <c r="I151" i="1"/>
  <c r="D151" i="1"/>
  <c r="N151" i="1"/>
  <c r="N71" i="1"/>
  <c r="D71" i="1"/>
  <c r="I71" i="1"/>
  <c r="N144" i="1"/>
  <c r="I144" i="1"/>
  <c r="D144" i="1"/>
  <c r="AE13" i="1"/>
  <c r="P13" i="1" s="1"/>
  <c r="AD161" i="1"/>
  <c r="F13" i="1"/>
  <c r="M15" i="1"/>
  <c r="N21" i="2"/>
  <c r="Y171" i="1"/>
  <c r="J21" i="2"/>
  <c r="Y169" i="1"/>
  <c r="F21" i="2"/>
  <c r="Y167" i="1"/>
  <c r="C12" i="1"/>
  <c r="C11" i="1"/>
  <c r="C20" i="1"/>
  <c r="C17" i="1"/>
  <c r="C16" i="1"/>
  <c r="M152" i="1"/>
  <c r="M140" i="1"/>
  <c r="M128" i="1"/>
  <c r="M116" i="1"/>
  <c r="M104" i="1"/>
  <c r="M92" i="1"/>
  <c r="M80" i="1"/>
  <c r="M56" i="1"/>
  <c r="M44" i="1"/>
  <c r="M32" i="1"/>
  <c r="M14" i="1"/>
  <c r="M139" i="1"/>
  <c r="M115" i="1"/>
  <c r="M91" i="1"/>
  <c r="M43" i="1"/>
  <c r="M12" i="1"/>
  <c r="M126" i="1"/>
  <c r="M114" i="1"/>
  <c r="M102" i="1"/>
  <c r="M78" i="1"/>
  <c r="M66" i="1"/>
  <c r="M54" i="1"/>
  <c r="M11" i="1"/>
  <c r="M137" i="1"/>
  <c r="M125" i="1"/>
  <c r="M113" i="1"/>
  <c r="M101" i="1"/>
  <c r="M77" i="1"/>
  <c r="M65" i="1"/>
  <c r="M53" i="1"/>
  <c r="M41" i="1"/>
  <c r="M29" i="1"/>
  <c r="M148" i="1"/>
  <c r="M136" i="1"/>
  <c r="M124" i="1"/>
  <c r="M112" i="1"/>
  <c r="M100" i="1"/>
  <c r="M88" i="1"/>
  <c r="M76" i="1"/>
  <c r="M64" i="1"/>
  <c r="M52" i="1"/>
  <c r="M40" i="1"/>
  <c r="M28" i="1"/>
  <c r="M159" i="1"/>
  <c r="M147" i="1"/>
  <c r="M123" i="1"/>
  <c r="M111" i="1"/>
  <c r="M99" i="1"/>
  <c r="M75" i="1"/>
  <c r="M51" i="1"/>
  <c r="M27" i="1"/>
  <c r="M20" i="1"/>
  <c r="M145" i="1"/>
  <c r="M133" i="1"/>
  <c r="M109" i="1"/>
  <c r="M37" i="1"/>
  <c r="M19" i="1"/>
  <c r="M156" i="1"/>
  <c r="M144" i="1"/>
  <c r="M132" i="1"/>
  <c r="M120" i="1"/>
  <c r="M108" i="1"/>
  <c r="M96" i="1"/>
  <c r="M84" i="1"/>
  <c r="M72" i="1"/>
  <c r="M60" i="1"/>
  <c r="M48" i="1"/>
  <c r="M36" i="1"/>
  <c r="M24" i="1"/>
  <c r="M18" i="1"/>
  <c r="M155" i="1"/>
  <c r="M143" i="1"/>
  <c r="M131" i="1"/>
  <c r="M119" i="1"/>
  <c r="M107" i="1"/>
  <c r="M95" i="1"/>
  <c r="M83" i="1"/>
  <c r="M71" i="1"/>
  <c r="M59" i="1"/>
  <c r="M47" i="1"/>
  <c r="M35" i="1"/>
  <c r="M23" i="1"/>
  <c r="M68" i="1"/>
  <c r="M127" i="1"/>
  <c r="M79" i="1"/>
  <c r="M67" i="1"/>
  <c r="M55" i="1"/>
  <c r="M31" i="1"/>
  <c r="M138" i="1"/>
  <c r="M30" i="1"/>
  <c r="M149" i="1"/>
  <c r="M89" i="1"/>
  <c r="M135" i="1"/>
  <c r="M87" i="1"/>
  <c r="M63" i="1"/>
  <c r="M39" i="1"/>
  <c r="M13" i="1"/>
  <c r="M146" i="1"/>
  <c r="M122" i="1"/>
  <c r="M98" i="1"/>
  <c r="M62" i="1"/>
  <c r="M38" i="1"/>
  <c r="M157" i="1"/>
  <c r="M121" i="1"/>
  <c r="M97" i="1"/>
  <c r="M73" i="1"/>
  <c r="M61" i="1"/>
  <c r="M49" i="1"/>
  <c r="M25" i="1"/>
  <c r="M17" i="1"/>
  <c r="M154" i="1"/>
  <c r="M142" i="1"/>
  <c r="M130" i="1"/>
  <c r="M118" i="1"/>
  <c r="M106" i="1"/>
  <c r="M94" i="1"/>
  <c r="M82" i="1"/>
  <c r="M70" i="1"/>
  <c r="M58" i="1"/>
  <c r="M46" i="1"/>
  <c r="M34" i="1"/>
  <c r="M22" i="1"/>
  <c r="M151" i="1"/>
  <c r="M103" i="1"/>
  <c r="M150" i="1"/>
  <c r="M90" i="1"/>
  <c r="M42" i="1"/>
  <c r="M158" i="1"/>
  <c r="M134" i="1"/>
  <c r="M110" i="1"/>
  <c r="M86" i="1"/>
  <c r="M74" i="1"/>
  <c r="M50" i="1"/>
  <c r="M26" i="1"/>
  <c r="M85" i="1"/>
  <c r="M16" i="1"/>
  <c r="M153" i="1"/>
  <c r="M141" i="1"/>
  <c r="M129" i="1"/>
  <c r="M117" i="1"/>
  <c r="M105" i="1"/>
  <c r="M93" i="1"/>
  <c r="M81" i="1"/>
  <c r="M69" i="1"/>
  <c r="M57" i="1"/>
  <c r="M45" i="1"/>
  <c r="M33" i="1"/>
  <c r="M21" i="1"/>
  <c r="G20" i="1"/>
  <c r="H19" i="1"/>
  <c r="J12" i="1"/>
  <c r="K11" i="1"/>
  <c r="H18" i="1"/>
  <c r="K13" i="1"/>
  <c r="H15" i="1"/>
  <c r="H12" i="1"/>
  <c r="C15" i="1"/>
  <c r="H11" i="1"/>
  <c r="H13" i="1"/>
  <c r="H17" i="1"/>
  <c r="H16" i="1"/>
  <c r="H14" i="1"/>
  <c r="E12" i="1"/>
  <c r="F11" i="1"/>
  <c r="B29" i="1"/>
  <c r="C28" i="1"/>
  <c r="C14" i="1"/>
  <c r="C27" i="1"/>
  <c r="C26" i="1"/>
  <c r="C25" i="1"/>
  <c r="C24" i="1"/>
  <c r="C23" i="1"/>
  <c r="C22" i="1"/>
  <c r="C21" i="1"/>
  <c r="C19" i="1"/>
  <c r="C18" i="1"/>
  <c r="H51" i="3"/>
  <c r="H50" i="3"/>
  <c r="H49" i="3"/>
  <c r="H48" i="3"/>
  <c r="H47" i="3"/>
  <c r="H46" i="3"/>
  <c r="H45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B18" i="5" l="1"/>
  <c r="O25" i="4"/>
  <c r="M25" i="4"/>
  <c r="E28" i="4"/>
  <c r="G28" i="4"/>
  <c r="O165" i="1"/>
  <c r="G25" i="4"/>
  <c r="G23" i="4"/>
  <c r="G24" i="4"/>
  <c r="H165" i="1"/>
  <c r="M165" i="1"/>
  <c r="I165" i="1"/>
  <c r="P166" i="1"/>
  <c r="I166" i="1"/>
  <c r="AB166" i="1" s="1"/>
  <c r="D23" i="4" s="1"/>
  <c r="D25" i="4" s="1"/>
  <c r="N165" i="1"/>
  <c r="C165" i="5"/>
  <c r="P165" i="5"/>
  <c r="O165" i="5"/>
  <c r="H165" i="5"/>
  <c r="D165" i="5"/>
  <c r="P166" i="5"/>
  <c r="AE166" i="5" s="1"/>
  <c r="N165" i="5"/>
  <c r="N166" i="5"/>
  <c r="AC166" i="5" s="1"/>
  <c r="M165" i="5"/>
  <c r="I166" i="5"/>
  <c r="AB166" i="5" s="1"/>
  <c r="I165" i="5"/>
  <c r="D166" i="5"/>
  <c r="AA166" i="5" s="1"/>
  <c r="AD166" i="5" s="1"/>
  <c r="N166" i="1"/>
  <c r="AC166" i="1" s="1"/>
  <c r="D166" i="1"/>
  <c r="AA166" i="1" s="1"/>
  <c r="D23" i="2" s="1"/>
  <c r="D165" i="1"/>
  <c r="C165" i="1"/>
  <c r="O24" i="4"/>
  <c r="AC172" i="5"/>
  <c r="AE169" i="5"/>
  <c r="AC171" i="5"/>
  <c r="AB170" i="5"/>
  <c r="AE170" i="5"/>
  <c r="AA168" i="5"/>
  <c r="AD168" i="5" s="1"/>
  <c r="AE167" i="5"/>
  <c r="AC168" i="5"/>
  <c r="AB171" i="5"/>
  <c r="AB172" i="5"/>
  <c r="J19" i="5"/>
  <c r="K18" i="5"/>
  <c r="AC170" i="5"/>
  <c r="F15" i="5"/>
  <c r="E16" i="5"/>
  <c r="AB169" i="5"/>
  <c r="AB168" i="5"/>
  <c r="AA172" i="5"/>
  <c r="AD172" i="5" s="1"/>
  <c r="AA169" i="5"/>
  <c r="AD169" i="5" s="1"/>
  <c r="AA170" i="5"/>
  <c r="AD170" i="5" s="1"/>
  <c r="AA171" i="5"/>
  <c r="AD171" i="5" s="1"/>
  <c r="AC167" i="5"/>
  <c r="AE172" i="5"/>
  <c r="H16" i="5"/>
  <c r="G17" i="5"/>
  <c r="B19" i="5"/>
  <c r="C18" i="5"/>
  <c r="AE168" i="5"/>
  <c r="AC169" i="5"/>
  <c r="AB167" i="5"/>
  <c r="L18" i="5"/>
  <c r="M17" i="5"/>
  <c r="AA167" i="5"/>
  <c r="AD167" i="5" s="1"/>
  <c r="AE171" i="5"/>
  <c r="O23" i="4"/>
  <c r="O28" i="4"/>
  <c r="E24" i="2"/>
  <c r="E26" i="2"/>
  <c r="B22" i="2"/>
  <c r="C24" i="2" s="1"/>
  <c r="E25" i="2"/>
  <c r="M23" i="4"/>
  <c r="M28" i="4"/>
  <c r="M24" i="4"/>
  <c r="E24" i="4"/>
  <c r="E25" i="4"/>
  <c r="E23" i="4"/>
  <c r="P168" i="1"/>
  <c r="P167" i="1"/>
  <c r="O167" i="1"/>
  <c r="P170" i="1"/>
  <c r="P169" i="1"/>
  <c r="O169" i="1"/>
  <c r="P172" i="1"/>
  <c r="P171" i="1"/>
  <c r="O171" i="1"/>
  <c r="AE161" i="1"/>
  <c r="M167" i="1"/>
  <c r="N168" i="1"/>
  <c r="AC168" i="1" s="1"/>
  <c r="N167" i="1"/>
  <c r="N170" i="1"/>
  <c r="AC170" i="1" s="1"/>
  <c r="M169" i="1"/>
  <c r="N169" i="1"/>
  <c r="M171" i="1"/>
  <c r="N171" i="1"/>
  <c r="N172" i="1"/>
  <c r="AC172" i="1" s="1"/>
  <c r="H171" i="1"/>
  <c r="I171" i="1"/>
  <c r="I172" i="1"/>
  <c r="AB172" i="1" s="1"/>
  <c r="P23" i="4" s="1"/>
  <c r="P25" i="4" s="1"/>
  <c r="I168" i="1"/>
  <c r="AB168" i="1" s="1"/>
  <c r="H23" i="4" s="1"/>
  <c r="H25" i="4" s="1"/>
  <c r="I167" i="1"/>
  <c r="H167" i="1"/>
  <c r="I170" i="1"/>
  <c r="AB170" i="1" s="1"/>
  <c r="L23" i="4" s="1"/>
  <c r="L25" i="4" s="1"/>
  <c r="I169" i="1"/>
  <c r="H169" i="1"/>
  <c r="D168" i="1"/>
  <c r="AA168" i="1" s="1"/>
  <c r="D167" i="1"/>
  <c r="C167" i="1"/>
  <c r="C169" i="1"/>
  <c r="D169" i="1"/>
  <c r="D170" i="1"/>
  <c r="AA170" i="1" s="1"/>
  <c r="D172" i="1"/>
  <c r="AA172" i="1" s="1"/>
  <c r="D171" i="1"/>
  <c r="C171" i="1"/>
  <c r="J22" i="2"/>
  <c r="L22" i="2"/>
  <c r="F22" i="2"/>
  <c r="H22" i="2"/>
  <c r="P22" i="2"/>
  <c r="N22" i="2"/>
  <c r="B30" i="1"/>
  <c r="C29" i="1"/>
  <c r="E14" i="1"/>
  <c r="F12" i="1"/>
  <c r="J14" i="1"/>
  <c r="K12" i="1"/>
  <c r="G21" i="1"/>
  <c r="H2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3" i="1"/>
  <c r="AB165" i="1" l="1"/>
  <c r="B23" i="4" s="1"/>
  <c r="B25" i="4" s="1"/>
  <c r="AA165" i="1"/>
  <c r="AC165" i="1"/>
  <c r="AA165" i="5"/>
  <c r="AD165" i="5" s="1"/>
  <c r="AE165" i="5"/>
  <c r="AE174" i="5" s="1"/>
  <c r="AE175" i="5" s="1"/>
  <c r="AB165" i="5"/>
  <c r="AB175" i="5" s="1"/>
  <c r="AC165" i="5"/>
  <c r="AC175" i="5" s="1"/>
  <c r="L19" i="5"/>
  <c r="M18" i="5"/>
  <c r="C19" i="5"/>
  <c r="B20" i="5"/>
  <c r="G18" i="5"/>
  <c r="H17" i="5"/>
  <c r="E17" i="5"/>
  <c r="F16" i="5"/>
  <c r="J20" i="5"/>
  <c r="K19" i="5"/>
  <c r="C23" i="2"/>
  <c r="C25" i="2"/>
  <c r="C26" i="2"/>
  <c r="AC171" i="1"/>
  <c r="L23" i="2"/>
  <c r="L25" i="2" s="1"/>
  <c r="D24" i="2"/>
  <c r="D25" i="2"/>
  <c r="P23" i="2"/>
  <c r="P25" i="2" s="1"/>
  <c r="H23" i="2"/>
  <c r="H25" i="2" s="1"/>
  <c r="AC169" i="1"/>
  <c r="AE171" i="1"/>
  <c r="N24" i="4" s="1"/>
  <c r="AE165" i="1"/>
  <c r="B24" i="4" s="1"/>
  <c r="AE166" i="1"/>
  <c r="D24" i="4" s="1"/>
  <c r="D28" i="4" s="1"/>
  <c r="AE167" i="1"/>
  <c r="F24" i="4" s="1"/>
  <c r="AE168" i="1"/>
  <c r="H24" i="4" s="1"/>
  <c r="H28" i="4" s="1"/>
  <c r="AE170" i="1"/>
  <c r="L24" i="4" s="1"/>
  <c r="L28" i="4" s="1"/>
  <c r="AE172" i="1"/>
  <c r="P24" i="4" s="1"/>
  <c r="P28" i="4" s="1"/>
  <c r="AE169" i="1"/>
  <c r="J24" i="4" s="1"/>
  <c r="AD168" i="1"/>
  <c r="AD172" i="1"/>
  <c r="AD170" i="1"/>
  <c r="AD166" i="1"/>
  <c r="AC167" i="1"/>
  <c r="AA169" i="1"/>
  <c r="J23" i="2" s="1"/>
  <c r="AB171" i="1"/>
  <c r="N23" i="4" s="1"/>
  <c r="N25" i="4" s="1"/>
  <c r="AB169" i="1"/>
  <c r="J23" i="4" s="1"/>
  <c r="J25" i="4" s="1"/>
  <c r="AB167" i="1"/>
  <c r="F23" i="4" s="1"/>
  <c r="F25" i="4" s="1"/>
  <c r="AA171" i="1"/>
  <c r="N23" i="2" s="1"/>
  <c r="AA167" i="1"/>
  <c r="F23" i="2" s="1"/>
  <c r="I23" i="2"/>
  <c r="I25" i="2"/>
  <c r="I24" i="2"/>
  <c r="I26" i="2"/>
  <c r="O24" i="2"/>
  <c r="O23" i="2"/>
  <c r="O25" i="2"/>
  <c r="O26" i="2"/>
  <c r="Q25" i="2"/>
  <c r="Q24" i="2"/>
  <c r="Q26" i="2"/>
  <c r="Q23" i="2"/>
  <c r="G23" i="2"/>
  <c r="G26" i="2"/>
  <c r="G25" i="2"/>
  <c r="G24" i="2"/>
  <c r="M24" i="2"/>
  <c r="M26" i="2"/>
  <c r="M23" i="2"/>
  <c r="M25" i="2"/>
  <c r="K23" i="2"/>
  <c r="K24" i="2"/>
  <c r="K25" i="2"/>
  <c r="K26" i="2"/>
  <c r="G22" i="1"/>
  <c r="H21" i="1"/>
  <c r="J15" i="1"/>
  <c r="K14" i="1"/>
  <c r="E15" i="1"/>
  <c r="F14" i="1"/>
  <c r="B31" i="1"/>
  <c r="C30" i="1"/>
  <c r="B23" i="2" l="1"/>
  <c r="B25" i="2" s="1"/>
  <c r="AA173" i="1"/>
  <c r="AD173" i="1" s="1"/>
  <c r="AD165" i="1"/>
  <c r="B28" i="4"/>
  <c r="AA175" i="5"/>
  <c r="G19" i="5"/>
  <c r="H18" i="5"/>
  <c r="B21" i="5"/>
  <c r="C20" i="5"/>
  <c r="AD175" i="5"/>
  <c r="E18" i="5"/>
  <c r="F17" i="5"/>
  <c r="K20" i="5"/>
  <c r="J21" i="5"/>
  <c r="M19" i="5"/>
  <c r="L20" i="5"/>
  <c r="J28" i="4"/>
  <c r="N28" i="4"/>
  <c r="F28" i="4"/>
  <c r="L24" i="2"/>
  <c r="L26" i="2" s="1"/>
  <c r="P24" i="2"/>
  <c r="P26" i="2" s="1"/>
  <c r="F25" i="2"/>
  <c r="F24" i="2"/>
  <c r="N25" i="2"/>
  <c r="N24" i="2"/>
  <c r="J24" i="2"/>
  <c r="J25" i="2"/>
  <c r="D26" i="2"/>
  <c r="H24" i="2"/>
  <c r="H26" i="2" s="1"/>
  <c r="AE174" i="1"/>
  <c r="AC175" i="1"/>
  <c r="AD169" i="1"/>
  <c r="AD167" i="1"/>
  <c r="AD171" i="1"/>
  <c r="AB175" i="1"/>
  <c r="B32" i="1"/>
  <c r="C31" i="1"/>
  <c r="E16" i="1"/>
  <c r="F15" i="1"/>
  <c r="J16" i="1"/>
  <c r="K15" i="1"/>
  <c r="G23" i="1"/>
  <c r="H22" i="1"/>
  <c r="B24" i="2" l="1"/>
  <c r="B26" i="2" s="1"/>
  <c r="AA175" i="1"/>
  <c r="AD174" i="1"/>
  <c r="R23" i="2" s="1"/>
  <c r="R24" i="2" s="1"/>
  <c r="R26" i="2" s="1"/>
  <c r="L21" i="5"/>
  <c r="M20" i="5"/>
  <c r="K21" i="5"/>
  <c r="J22" i="5"/>
  <c r="B22" i="5"/>
  <c r="C21" i="5"/>
  <c r="F18" i="5"/>
  <c r="E19" i="5"/>
  <c r="G20" i="5"/>
  <c r="H19" i="5"/>
  <c r="AE175" i="1"/>
  <c r="R23" i="4"/>
  <c r="R24" i="4" s="1"/>
  <c r="R28" i="4" s="1"/>
  <c r="R30" i="4" s="1"/>
  <c r="F26" i="2"/>
  <c r="N26" i="2"/>
  <c r="J26" i="2"/>
  <c r="J17" i="1"/>
  <c r="K16" i="1"/>
  <c r="E17" i="1"/>
  <c r="F16" i="1"/>
  <c r="G24" i="1"/>
  <c r="H23" i="1"/>
  <c r="B33" i="1"/>
  <c r="C32" i="1"/>
  <c r="E20" i="5" l="1"/>
  <c r="F19" i="5"/>
  <c r="C22" i="5"/>
  <c r="B23" i="5"/>
  <c r="J23" i="5"/>
  <c r="K22" i="5"/>
  <c r="H20" i="5"/>
  <c r="G21" i="5"/>
  <c r="M21" i="5"/>
  <c r="L22" i="5"/>
  <c r="R28" i="2"/>
  <c r="AD175" i="1"/>
  <c r="B34" i="1"/>
  <c r="C33" i="1"/>
  <c r="G25" i="1"/>
  <c r="H24" i="1"/>
  <c r="E18" i="1"/>
  <c r="F17" i="1"/>
  <c r="J18" i="1"/>
  <c r="K17" i="1"/>
  <c r="L23" i="5" l="1"/>
  <c r="M22" i="5"/>
  <c r="G22" i="5"/>
  <c r="H21" i="5"/>
  <c r="K23" i="5"/>
  <c r="J24" i="5"/>
  <c r="B24" i="5"/>
  <c r="C23" i="5"/>
  <c r="F20" i="5"/>
  <c r="E21" i="5"/>
  <c r="J19" i="1"/>
  <c r="K18" i="1"/>
  <c r="E19" i="1"/>
  <c r="F18" i="1"/>
  <c r="G26" i="1"/>
  <c r="H25" i="1"/>
  <c r="B35" i="1"/>
  <c r="C34" i="1"/>
  <c r="H22" i="5" l="1"/>
  <c r="G23" i="5"/>
  <c r="F21" i="5"/>
  <c r="E22" i="5"/>
  <c r="B25" i="5"/>
  <c r="C24" i="5"/>
  <c r="K24" i="5"/>
  <c r="J25" i="5"/>
  <c r="L24" i="5"/>
  <c r="M23" i="5"/>
  <c r="B36" i="1"/>
  <c r="C35" i="1"/>
  <c r="G27" i="1"/>
  <c r="H26" i="1"/>
  <c r="E20" i="1"/>
  <c r="F19" i="1"/>
  <c r="J20" i="1"/>
  <c r="K19" i="1"/>
  <c r="M24" i="5" l="1"/>
  <c r="L25" i="5"/>
  <c r="H23" i="5"/>
  <c r="G24" i="5"/>
  <c r="J26" i="5"/>
  <c r="K25" i="5"/>
  <c r="C25" i="5"/>
  <c r="B26" i="5"/>
  <c r="F22" i="5"/>
  <c r="E23" i="5"/>
  <c r="J21" i="1"/>
  <c r="K20" i="1"/>
  <c r="E21" i="1"/>
  <c r="F20" i="1"/>
  <c r="G28" i="1"/>
  <c r="H27" i="1"/>
  <c r="B37" i="1"/>
  <c r="C36" i="1"/>
  <c r="F23" i="5" l="1"/>
  <c r="E24" i="5"/>
  <c r="B27" i="5"/>
  <c r="C26" i="5"/>
  <c r="K26" i="5"/>
  <c r="J27" i="5"/>
  <c r="G25" i="5"/>
  <c r="H24" i="5"/>
  <c r="L26" i="5"/>
  <c r="M25" i="5"/>
  <c r="B38" i="1"/>
  <c r="C37" i="1"/>
  <c r="G29" i="1"/>
  <c r="H28" i="1"/>
  <c r="E22" i="1"/>
  <c r="F21" i="1"/>
  <c r="J22" i="1"/>
  <c r="K21" i="1"/>
  <c r="J28" i="5" l="1"/>
  <c r="K27" i="5"/>
  <c r="L27" i="5"/>
  <c r="M26" i="5"/>
  <c r="G26" i="5"/>
  <c r="H25" i="5"/>
  <c r="C27" i="5"/>
  <c r="B28" i="5"/>
  <c r="E25" i="5"/>
  <c r="F24" i="5"/>
  <c r="B39" i="1"/>
  <c r="C38" i="1"/>
  <c r="J23" i="1"/>
  <c r="K22" i="1"/>
  <c r="E23" i="1"/>
  <c r="F22" i="1"/>
  <c r="G30" i="1"/>
  <c r="H29" i="1"/>
  <c r="F25" i="5" l="1"/>
  <c r="E26" i="5"/>
  <c r="H26" i="5"/>
  <c r="G27" i="5"/>
  <c r="C28" i="5"/>
  <c r="B29" i="5"/>
  <c r="M27" i="5"/>
  <c r="L28" i="5"/>
  <c r="J29" i="5"/>
  <c r="K28" i="5"/>
  <c r="G31" i="1"/>
  <c r="H30" i="1"/>
  <c r="E24" i="1"/>
  <c r="F23" i="1"/>
  <c r="J24" i="1"/>
  <c r="K23" i="1"/>
  <c r="B40" i="1"/>
  <c r="C39" i="1"/>
  <c r="J30" i="5" l="1"/>
  <c r="K29" i="5"/>
  <c r="L29" i="5"/>
  <c r="M28" i="5"/>
  <c r="F26" i="5"/>
  <c r="E27" i="5"/>
  <c r="B30" i="5"/>
  <c r="C29" i="5"/>
  <c r="G28" i="5"/>
  <c r="H27" i="5"/>
  <c r="B41" i="1"/>
  <c r="C40" i="1"/>
  <c r="J25" i="1"/>
  <c r="K24" i="1"/>
  <c r="E25" i="1"/>
  <c r="F24" i="1"/>
  <c r="G32" i="1"/>
  <c r="H31" i="1"/>
  <c r="F27" i="5" l="1"/>
  <c r="E28" i="5"/>
  <c r="L30" i="5"/>
  <c r="M29" i="5"/>
  <c r="H28" i="5"/>
  <c r="G29" i="5"/>
  <c r="B31" i="5"/>
  <c r="C30" i="5"/>
  <c r="J31" i="5"/>
  <c r="K30" i="5"/>
  <c r="G33" i="1"/>
  <c r="H32" i="1"/>
  <c r="E26" i="1"/>
  <c r="F25" i="1"/>
  <c r="J26" i="1"/>
  <c r="K25" i="1"/>
  <c r="B42" i="1"/>
  <c r="C41" i="1"/>
  <c r="B32" i="5" l="1"/>
  <c r="C31" i="5"/>
  <c r="K31" i="5"/>
  <c r="J32" i="5"/>
  <c r="L31" i="5"/>
  <c r="M30" i="5"/>
  <c r="F28" i="5"/>
  <c r="E29" i="5"/>
  <c r="H29" i="5"/>
  <c r="G30" i="5"/>
  <c r="G34" i="1"/>
  <c r="H33" i="1"/>
  <c r="B43" i="1"/>
  <c r="C42" i="1"/>
  <c r="J27" i="1"/>
  <c r="K26" i="1"/>
  <c r="E27" i="1"/>
  <c r="F26" i="1"/>
  <c r="M31" i="5" l="1"/>
  <c r="L32" i="5"/>
  <c r="G31" i="5"/>
  <c r="H30" i="5"/>
  <c r="J33" i="5"/>
  <c r="K32" i="5"/>
  <c r="F29" i="5"/>
  <c r="E30" i="5"/>
  <c r="C32" i="5"/>
  <c r="B33" i="5"/>
  <c r="B44" i="1"/>
  <c r="C43" i="1"/>
  <c r="G35" i="1"/>
  <c r="H34" i="1"/>
  <c r="E28" i="1"/>
  <c r="F27" i="1"/>
  <c r="J28" i="1"/>
  <c r="K27" i="1"/>
  <c r="K33" i="5" l="1"/>
  <c r="J34" i="5"/>
  <c r="B34" i="5"/>
  <c r="C33" i="5"/>
  <c r="F30" i="5"/>
  <c r="E31" i="5"/>
  <c r="H31" i="5"/>
  <c r="G32" i="5"/>
  <c r="M32" i="5"/>
  <c r="L33" i="5"/>
  <c r="G36" i="1"/>
  <c r="H35" i="1"/>
  <c r="B45" i="1"/>
  <c r="C44" i="1"/>
  <c r="J29" i="1"/>
  <c r="K28" i="1"/>
  <c r="E29" i="1"/>
  <c r="F28" i="1"/>
  <c r="L34" i="5" l="1"/>
  <c r="M33" i="5"/>
  <c r="G33" i="5"/>
  <c r="H32" i="5"/>
  <c r="B35" i="5"/>
  <c r="C34" i="5"/>
  <c r="J35" i="5"/>
  <c r="K34" i="5"/>
  <c r="E32" i="5"/>
  <c r="F31" i="5"/>
  <c r="G37" i="1"/>
  <c r="H36" i="1"/>
  <c r="E30" i="1"/>
  <c r="F29" i="1"/>
  <c r="J30" i="1"/>
  <c r="K29" i="1"/>
  <c r="B46" i="1"/>
  <c r="C45" i="1"/>
  <c r="E33" i="5" l="1"/>
  <c r="F32" i="5"/>
  <c r="C35" i="5"/>
  <c r="B36" i="5"/>
  <c r="K35" i="5"/>
  <c r="J36" i="5"/>
  <c r="H33" i="5"/>
  <c r="G34" i="5"/>
  <c r="M34" i="5"/>
  <c r="L35" i="5"/>
  <c r="G38" i="1"/>
  <c r="H37" i="1"/>
  <c r="B47" i="1"/>
  <c r="C46" i="1"/>
  <c r="J31" i="1"/>
  <c r="K30" i="1"/>
  <c r="F30" i="1"/>
  <c r="E31" i="1"/>
  <c r="H34" i="5" l="1"/>
  <c r="G35" i="5"/>
  <c r="K36" i="5"/>
  <c r="J37" i="5"/>
  <c r="L36" i="5"/>
  <c r="M35" i="5"/>
  <c r="B37" i="5"/>
  <c r="C36" i="5"/>
  <c r="F33" i="5"/>
  <c r="E34" i="5"/>
  <c r="E32" i="1"/>
  <c r="F31" i="1"/>
  <c r="J32" i="1"/>
  <c r="K31" i="1"/>
  <c r="B48" i="1"/>
  <c r="C47" i="1"/>
  <c r="G39" i="1"/>
  <c r="H38" i="1"/>
  <c r="M36" i="5" l="1"/>
  <c r="L37" i="5"/>
  <c r="E35" i="5"/>
  <c r="F34" i="5"/>
  <c r="K37" i="5"/>
  <c r="J38" i="5"/>
  <c r="H35" i="5"/>
  <c r="G36" i="5"/>
  <c r="B38" i="5"/>
  <c r="C37" i="5"/>
  <c r="E33" i="1"/>
  <c r="F32" i="1"/>
  <c r="G40" i="1"/>
  <c r="H39" i="1"/>
  <c r="B49" i="1"/>
  <c r="C48" i="1"/>
  <c r="J33" i="1"/>
  <c r="K32" i="1"/>
  <c r="G37" i="5" l="1"/>
  <c r="H36" i="5"/>
  <c r="B39" i="5"/>
  <c r="C38" i="5"/>
  <c r="F35" i="5"/>
  <c r="E36" i="5"/>
  <c r="L38" i="5"/>
  <c r="M37" i="5"/>
  <c r="J39" i="5"/>
  <c r="K38" i="5"/>
  <c r="G41" i="1"/>
  <c r="H40" i="1"/>
  <c r="J34" i="1"/>
  <c r="K33" i="1"/>
  <c r="B50" i="1"/>
  <c r="C49" i="1"/>
  <c r="E34" i="1"/>
  <c r="F33" i="1"/>
  <c r="J40" i="5" l="1"/>
  <c r="K39" i="5"/>
  <c r="L39" i="5"/>
  <c r="M38" i="5"/>
  <c r="E37" i="5"/>
  <c r="F36" i="5"/>
  <c r="C39" i="5"/>
  <c r="B40" i="5"/>
  <c r="G38" i="5"/>
  <c r="H37" i="5"/>
  <c r="F34" i="1"/>
  <c r="E35" i="1"/>
  <c r="B51" i="1"/>
  <c r="C50" i="1"/>
  <c r="J35" i="1"/>
  <c r="K34" i="1"/>
  <c r="G42" i="1"/>
  <c r="H41" i="1"/>
  <c r="G39" i="5" l="1"/>
  <c r="H38" i="5"/>
  <c r="B41" i="5"/>
  <c r="C40" i="5"/>
  <c r="F37" i="5"/>
  <c r="E38" i="5"/>
  <c r="M39" i="5"/>
  <c r="L40" i="5"/>
  <c r="K40" i="5"/>
  <c r="J41" i="5"/>
  <c r="G43" i="1"/>
  <c r="H42" i="1"/>
  <c r="J36" i="1"/>
  <c r="K35" i="1"/>
  <c r="B52" i="1"/>
  <c r="C51" i="1"/>
  <c r="E36" i="1"/>
  <c r="F35" i="1"/>
  <c r="K41" i="5" l="1"/>
  <c r="J42" i="5"/>
  <c r="L41" i="5"/>
  <c r="M40" i="5"/>
  <c r="E39" i="5"/>
  <c r="F38" i="5"/>
  <c r="B42" i="5"/>
  <c r="C41" i="5"/>
  <c r="H39" i="5"/>
  <c r="G40" i="5"/>
  <c r="E37" i="1"/>
  <c r="F36" i="1"/>
  <c r="B53" i="1"/>
  <c r="C52" i="1"/>
  <c r="J37" i="1"/>
  <c r="K36" i="1"/>
  <c r="G44" i="1"/>
  <c r="H43" i="1"/>
  <c r="H40" i="5" l="1"/>
  <c r="G41" i="5"/>
  <c r="F39" i="5"/>
  <c r="E40" i="5"/>
  <c r="C42" i="5"/>
  <c r="B43" i="5"/>
  <c r="M41" i="5"/>
  <c r="L42" i="5"/>
  <c r="K42" i="5"/>
  <c r="J43" i="5"/>
  <c r="J38" i="1"/>
  <c r="K37" i="1"/>
  <c r="B54" i="1"/>
  <c r="C53" i="1"/>
  <c r="G45" i="1"/>
  <c r="H44" i="1"/>
  <c r="E38" i="1"/>
  <c r="F37" i="1"/>
  <c r="J44" i="5" l="1"/>
  <c r="K43" i="5"/>
  <c r="C43" i="5"/>
  <c r="B44" i="5"/>
  <c r="M42" i="5"/>
  <c r="L43" i="5"/>
  <c r="F40" i="5"/>
  <c r="E41" i="5"/>
  <c r="H41" i="5"/>
  <c r="G42" i="5"/>
  <c r="G46" i="1"/>
  <c r="H45" i="1"/>
  <c r="B55" i="1"/>
  <c r="C54" i="1"/>
  <c r="E39" i="1"/>
  <c r="F38" i="1"/>
  <c r="J39" i="1"/>
  <c r="K38" i="1"/>
  <c r="F41" i="5" l="1"/>
  <c r="E42" i="5"/>
  <c r="L44" i="5"/>
  <c r="M43" i="5"/>
  <c r="G43" i="5"/>
  <c r="H42" i="5"/>
  <c r="B45" i="5"/>
  <c r="C44" i="5"/>
  <c r="K44" i="5"/>
  <c r="J45" i="5"/>
  <c r="J40" i="1"/>
  <c r="K39" i="1"/>
  <c r="E40" i="1"/>
  <c r="F39" i="1"/>
  <c r="B56" i="1"/>
  <c r="C55" i="1"/>
  <c r="G47" i="1"/>
  <c r="H46" i="1"/>
  <c r="J46" i="5" l="1"/>
  <c r="K45" i="5"/>
  <c r="G44" i="5"/>
  <c r="H43" i="5"/>
  <c r="M44" i="5"/>
  <c r="L45" i="5"/>
  <c r="E43" i="5"/>
  <c r="F42" i="5"/>
  <c r="B46" i="5"/>
  <c r="C45" i="5"/>
  <c r="E41" i="1"/>
  <c r="F40" i="1"/>
  <c r="G48" i="1"/>
  <c r="H47" i="1"/>
  <c r="B57" i="1"/>
  <c r="C56" i="1"/>
  <c r="J41" i="1"/>
  <c r="K40" i="1"/>
  <c r="B47" i="5" l="1"/>
  <c r="C46" i="5"/>
  <c r="F43" i="5"/>
  <c r="E44" i="5"/>
  <c r="M45" i="5"/>
  <c r="L46" i="5"/>
  <c r="H44" i="5"/>
  <c r="G45" i="5"/>
  <c r="K46" i="5"/>
  <c r="J47" i="5"/>
  <c r="J42" i="1"/>
  <c r="K41" i="1"/>
  <c r="B58" i="1"/>
  <c r="C57" i="1"/>
  <c r="G49" i="1"/>
  <c r="H48" i="1"/>
  <c r="F41" i="1"/>
  <c r="E42" i="1"/>
  <c r="H45" i="5" l="1"/>
  <c r="G46" i="5"/>
  <c r="J48" i="5"/>
  <c r="K47" i="5"/>
  <c r="L47" i="5"/>
  <c r="M46" i="5"/>
  <c r="E45" i="5"/>
  <c r="F44" i="5"/>
  <c r="B48" i="5"/>
  <c r="C47" i="5"/>
  <c r="J43" i="1"/>
  <c r="K42" i="1"/>
  <c r="E43" i="1"/>
  <c r="F42" i="1"/>
  <c r="G50" i="1"/>
  <c r="H49" i="1"/>
  <c r="B59" i="1"/>
  <c r="C58" i="1"/>
  <c r="F45" i="5" l="1"/>
  <c r="E46" i="5"/>
  <c r="M47" i="5"/>
  <c r="L48" i="5"/>
  <c r="C48" i="5"/>
  <c r="B49" i="5"/>
  <c r="J49" i="5"/>
  <c r="K48" i="5"/>
  <c r="H46" i="5"/>
  <c r="G47" i="5"/>
  <c r="B60" i="1"/>
  <c r="C59" i="1"/>
  <c r="G51" i="1"/>
  <c r="H50" i="1"/>
  <c r="E44" i="1"/>
  <c r="F43" i="1"/>
  <c r="J44" i="1"/>
  <c r="K43" i="1"/>
  <c r="H47" i="5" l="1"/>
  <c r="G48" i="5"/>
  <c r="J50" i="5"/>
  <c r="K49" i="5"/>
  <c r="M48" i="5"/>
  <c r="L49" i="5"/>
  <c r="E47" i="5"/>
  <c r="F46" i="5"/>
  <c r="C49" i="5"/>
  <c r="B50" i="5"/>
  <c r="J45" i="1"/>
  <c r="K44" i="1"/>
  <c r="E45" i="1"/>
  <c r="F44" i="1"/>
  <c r="G52" i="1"/>
  <c r="H51" i="1"/>
  <c r="B61" i="1"/>
  <c r="C60" i="1"/>
  <c r="B51" i="5" l="1"/>
  <c r="C50" i="5"/>
  <c r="E48" i="5"/>
  <c r="F47" i="5"/>
  <c r="M49" i="5"/>
  <c r="L50" i="5"/>
  <c r="K50" i="5"/>
  <c r="J51" i="5"/>
  <c r="H48" i="5"/>
  <c r="G49" i="5"/>
  <c r="B62" i="1"/>
  <c r="C61" i="1"/>
  <c r="G53" i="1"/>
  <c r="H52" i="1"/>
  <c r="E46" i="1"/>
  <c r="F45" i="1"/>
  <c r="J46" i="1"/>
  <c r="K45" i="1"/>
  <c r="K51" i="5" l="1"/>
  <c r="J52" i="5"/>
  <c r="L51" i="5"/>
  <c r="M50" i="5"/>
  <c r="E49" i="5"/>
  <c r="F48" i="5"/>
  <c r="G50" i="5"/>
  <c r="H49" i="5"/>
  <c r="B52" i="5"/>
  <c r="C51" i="5"/>
  <c r="B63" i="1"/>
  <c r="C62" i="1"/>
  <c r="J47" i="1"/>
  <c r="K46" i="1"/>
  <c r="E47" i="1"/>
  <c r="F46" i="1"/>
  <c r="G54" i="1"/>
  <c r="H53" i="1"/>
  <c r="B53" i="5" l="1"/>
  <c r="C52" i="5"/>
  <c r="H50" i="5"/>
  <c r="G51" i="5"/>
  <c r="F49" i="5"/>
  <c r="E50" i="5"/>
  <c r="L52" i="5"/>
  <c r="M51" i="5"/>
  <c r="K52" i="5"/>
  <c r="J53" i="5"/>
  <c r="G55" i="1"/>
  <c r="H54" i="1"/>
  <c r="E48" i="1"/>
  <c r="F47" i="1"/>
  <c r="J48" i="1"/>
  <c r="K47" i="1"/>
  <c r="B64" i="1"/>
  <c r="C63" i="1"/>
  <c r="J54" i="5" l="1"/>
  <c r="K53" i="5"/>
  <c r="L53" i="5"/>
  <c r="M52" i="5"/>
  <c r="F50" i="5"/>
  <c r="E51" i="5"/>
  <c r="H51" i="5"/>
  <c r="G52" i="5"/>
  <c r="C53" i="5"/>
  <c r="B54" i="5"/>
  <c r="B65" i="1"/>
  <c r="C64" i="1"/>
  <c r="J49" i="1"/>
  <c r="K48" i="1"/>
  <c r="E49" i="1"/>
  <c r="F48" i="1"/>
  <c r="G56" i="1"/>
  <c r="H55" i="1"/>
  <c r="F51" i="5" l="1"/>
  <c r="E52" i="5"/>
  <c r="M53" i="5"/>
  <c r="L54" i="5"/>
  <c r="C54" i="5"/>
  <c r="B55" i="5"/>
  <c r="H52" i="5"/>
  <c r="G53" i="5"/>
  <c r="J55" i="5"/>
  <c r="K54" i="5"/>
  <c r="G57" i="1"/>
  <c r="H56" i="1"/>
  <c r="E50" i="1"/>
  <c r="F49" i="1"/>
  <c r="J50" i="1"/>
  <c r="K49" i="1"/>
  <c r="B66" i="1"/>
  <c r="C65" i="1"/>
  <c r="K55" i="5" l="1"/>
  <c r="J56" i="5"/>
  <c r="H53" i="5"/>
  <c r="G54" i="5"/>
  <c r="B56" i="5"/>
  <c r="C55" i="5"/>
  <c r="M54" i="5"/>
  <c r="L55" i="5"/>
  <c r="F52" i="5"/>
  <c r="E53" i="5"/>
  <c r="G58" i="1"/>
  <c r="H57" i="1"/>
  <c r="B67" i="1"/>
  <c r="C66" i="1"/>
  <c r="J51" i="1"/>
  <c r="K50" i="1"/>
  <c r="E51" i="1"/>
  <c r="F50" i="1"/>
  <c r="E54" i="5" l="1"/>
  <c r="F53" i="5"/>
  <c r="L56" i="5"/>
  <c r="M55" i="5"/>
  <c r="B57" i="5"/>
  <c r="C56" i="5"/>
  <c r="G55" i="5"/>
  <c r="H54" i="5"/>
  <c r="K56" i="5"/>
  <c r="J57" i="5"/>
  <c r="E52" i="1"/>
  <c r="F51" i="1"/>
  <c r="J52" i="1"/>
  <c r="K51" i="1"/>
  <c r="B68" i="1"/>
  <c r="C67" i="1"/>
  <c r="G59" i="1"/>
  <c r="H58" i="1"/>
  <c r="J58" i="5" l="1"/>
  <c r="K57" i="5"/>
  <c r="G56" i="5"/>
  <c r="H55" i="5"/>
  <c r="B58" i="5"/>
  <c r="C57" i="5"/>
  <c r="L57" i="5"/>
  <c r="M56" i="5"/>
  <c r="E55" i="5"/>
  <c r="F54" i="5"/>
  <c r="G60" i="1"/>
  <c r="H59" i="1"/>
  <c r="B69" i="1"/>
  <c r="C68" i="1"/>
  <c r="J53" i="1"/>
  <c r="K52" i="1"/>
  <c r="F52" i="1"/>
  <c r="E53" i="1"/>
  <c r="C58" i="5" l="1"/>
  <c r="B59" i="5"/>
  <c r="F55" i="5"/>
  <c r="E56" i="5"/>
  <c r="M57" i="5"/>
  <c r="L58" i="5"/>
  <c r="G57" i="5"/>
  <c r="H56" i="5"/>
  <c r="K58" i="5"/>
  <c r="J59" i="5"/>
  <c r="E54" i="1"/>
  <c r="F53" i="1"/>
  <c r="J54" i="1"/>
  <c r="K53" i="1"/>
  <c r="B70" i="1"/>
  <c r="C69" i="1"/>
  <c r="G61" i="1"/>
  <c r="H60" i="1"/>
  <c r="H57" i="5" l="1"/>
  <c r="G58" i="5"/>
  <c r="L59" i="5"/>
  <c r="M58" i="5"/>
  <c r="E57" i="5"/>
  <c r="F56" i="5"/>
  <c r="C59" i="5"/>
  <c r="B60" i="5"/>
  <c r="J60" i="5"/>
  <c r="K59" i="5"/>
  <c r="G62" i="1"/>
  <c r="H61" i="1"/>
  <c r="B71" i="1"/>
  <c r="C70" i="1"/>
  <c r="J55" i="1"/>
  <c r="K54" i="1"/>
  <c r="E55" i="1"/>
  <c r="F54" i="1"/>
  <c r="F57" i="5" l="1"/>
  <c r="E58" i="5"/>
  <c r="J61" i="5"/>
  <c r="K60" i="5"/>
  <c r="M59" i="5"/>
  <c r="L60" i="5"/>
  <c r="H58" i="5"/>
  <c r="G59" i="5"/>
  <c r="C60" i="5"/>
  <c r="B61" i="5"/>
  <c r="G63" i="1"/>
  <c r="H62" i="1"/>
  <c r="F55" i="1"/>
  <c r="E56" i="1"/>
  <c r="J56" i="1"/>
  <c r="K55" i="1"/>
  <c r="B72" i="1"/>
  <c r="C71" i="1"/>
  <c r="B62" i="5" l="1"/>
  <c r="C61" i="5"/>
  <c r="G60" i="5"/>
  <c r="H59" i="5"/>
  <c r="K61" i="5"/>
  <c r="J62" i="5"/>
  <c r="L61" i="5"/>
  <c r="M60" i="5"/>
  <c r="F58" i="5"/>
  <c r="E59" i="5"/>
  <c r="B73" i="1"/>
  <c r="C72" i="1"/>
  <c r="J57" i="1"/>
  <c r="K56" i="1"/>
  <c r="E57" i="1"/>
  <c r="F56" i="1"/>
  <c r="G64" i="1"/>
  <c r="H63" i="1"/>
  <c r="M61" i="5" l="1"/>
  <c r="L62" i="5"/>
  <c r="K62" i="5"/>
  <c r="J63" i="5"/>
  <c r="E60" i="5"/>
  <c r="F59" i="5"/>
  <c r="G61" i="5"/>
  <c r="H60" i="5"/>
  <c r="C62" i="5"/>
  <c r="B63" i="5"/>
  <c r="G65" i="1"/>
  <c r="H64" i="1"/>
  <c r="J58" i="1"/>
  <c r="K57" i="1"/>
  <c r="E58" i="1"/>
  <c r="F57" i="1"/>
  <c r="B74" i="1"/>
  <c r="C73" i="1"/>
  <c r="E61" i="5" l="1"/>
  <c r="F60" i="5"/>
  <c r="G62" i="5"/>
  <c r="H61" i="5"/>
  <c r="J64" i="5"/>
  <c r="K63" i="5"/>
  <c r="C63" i="5"/>
  <c r="B64" i="5"/>
  <c r="L63" i="5"/>
  <c r="M62" i="5"/>
  <c r="B75" i="1"/>
  <c r="C74" i="1"/>
  <c r="E59" i="1"/>
  <c r="F58" i="1"/>
  <c r="J59" i="1"/>
  <c r="K58" i="1"/>
  <c r="G66" i="1"/>
  <c r="H65" i="1"/>
  <c r="K64" i="5" l="1"/>
  <c r="J65" i="5"/>
  <c r="L64" i="5"/>
  <c r="M63" i="5"/>
  <c r="B65" i="5"/>
  <c r="C64" i="5"/>
  <c r="G63" i="5"/>
  <c r="H62" i="5"/>
  <c r="F61" i="5"/>
  <c r="E62" i="5"/>
  <c r="B76" i="1"/>
  <c r="C75" i="1"/>
  <c r="G67" i="1"/>
  <c r="H66" i="1"/>
  <c r="J60" i="1"/>
  <c r="K59" i="1"/>
  <c r="E60" i="1"/>
  <c r="F59" i="1"/>
  <c r="C65" i="5" l="1"/>
  <c r="B66" i="5"/>
  <c r="L65" i="5"/>
  <c r="M64" i="5"/>
  <c r="K65" i="5"/>
  <c r="J66" i="5"/>
  <c r="E63" i="5"/>
  <c r="F62" i="5"/>
  <c r="G64" i="5"/>
  <c r="H63" i="5"/>
  <c r="E61" i="1"/>
  <c r="F60" i="1"/>
  <c r="J61" i="1"/>
  <c r="K60" i="1"/>
  <c r="G68" i="1"/>
  <c r="H67" i="1"/>
  <c r="B77" i="1"/>
  <c r="C76" i="1"/>
  <c r="F63" i="5" l="1"/>
  <c r="E64" i="5"/>
  <c r="M65" i="5"/>
  <c r="L66" i="5"/>
  <c r="C66" i="5"/>
  <c r="B67" i="5"/>
  <c r="H64" i="5"/>
  <c r="G65" i="5"/>
  <c r="K66" i="5"/>
  <c r="J67" i="5"/>
  <c r="B78" i="1"/>
  <c r="C77" i="1"/>
  <c r="G69" i="1"/>
  <c r="H68" i="1"/>
  <c r="J62" i="1"/>
  <c r="K61" i="1"/>
  <c r="E62" i="1"/>
  <c r="F61" i="1"/>
  <c r="K67" i="5" l="1"/>
  <c r="J68" i="5"/>
  <c r="B68" i="5"/>
  <c r="C67" i="5"/>
  <c r="L67" i="5"/>
  <c r="M66" i="5"/>
  <c r="G66" i="5"/>
  <c r="H65" i="5"/>
  <c r="E65" i="5"/>
  <c r="F64" i="5"/>
  <c r="E63" i="1"/>
  <c r="F62" i="1"/>
  <c r="J63" i="1"/>
  <c r="K62" i="1"/>
  <c r="G70" i="1"/>
  <c r="H69" i="1"/>
  <c r="B79" i="1"/>
  <c r="C78" i="1"/>
  <c r="F65" i="5" l="1"/>
  <c r="E66" i="5"/>
  <c r="L68" i="5"/>
  <c r="M67" i="5"/>
  <c r="H66" i="5"/>
  <c r="G67" i="5"/>
  <c r="B69" i="5"/>
  <c r="C68" i="5"/>
  <c r="J69" i="5"/>
  <c r="K68" i="5"/>
  <c r="B80" i="1"/>
  <c r="C79" i="1"/>
  <c r="G71" i="1"/>
  <c r="H70" i="1"/>
  <c r="J64" i="1"/>
  <c r="K63" i="1"/>
  <c r="E64" i="1"/>
  <c r="F63" i="1"/>
  <c r="J70" i="5" l="1"/>
  <c r="K69" i="5"/>
  <c r="G68" i="5"/>
  <c r="H67" i="5"/>
  <c r="E67" i="5"/>
  <c r="F66" i="5"/>
  <c r="C69" i="5"/>
  <c r="B70" i="5"/>
  <c r="L69" i="5"/>
  <c r="M68" i="5"/>
  <c r="E65" i="1"/>
  <c r="F64" i="1"/>
  <c r="J65" i="1"/>
  <c r="K64" i="1"/>
  <c r="G72" i="1"/>
  <c r="H71" i="1"/>
  <c r="B81" i="1"/>
  <c r="C80" i="1"/>
  <c r="L70" i="5" l="1"/>
  <c r="M69" i="5"/>
  <c r="F67" i="5"/>
  <c r="E68" i="5"/>
  <c r="H68" i="5"/>
  <c r="G69" i="5"/>
  <c r="C70" i="5"/>
  <c r="B71" i="5"/>
  <c r="K70" i="5"/>
  <c r="J71" i="5"/>
  <c r="B82" i="1"/>
  <c r="C81" i="1"/>
  <c r="G73" i="1"/>
  <c r="H72" i="1"/>
  <c r="J66" i="1"/>
  <c r="K65" i="1"/>
  <c r="F65" i="1"/>
  <c r="E66" i="1"/>
  <c r="H69" i="5" l="1"/>
  <c r="G70" i="5"/>
  <c r="J72" i="5"/>
  <c r="K71" i="5"/>
  <c r="C71" i="5"/>
  <c r="B72" i="5"/>
  <c r="F68" i="5"/>
  <c r="E69" i="5"/>
  <c r="M70" i="5"/>
  <c r="L71" i="5"/>
  <c r="F66" i="1"/>
  <c r="E67" i="1"/>
  <c r="J67" i="1"/>
  <c r="K66" i="1"/>
  <c r="G74" i="1"/>
  <c r="H73" i="1"/>
  <c r="B83" i="1"/>
  <c r="C82" i="1"/>
  <c r="M71" i="5" l="1"/>
  <c r="L72" i="5"/>
  <c r="F69" i="5"/>
  <c r="E70" i="5"/>
  <c r="K72" i="5"/>
  <c r="J73" i="5"/>
  <c r="H70" i="5"/>
  <c r="G71" i="5"/>
  <c r="C72" i="5"/>
  <c r="B73" i="5"/>
  <c r="B84" i="1"/>
  <c r="C83" i="1"/>
  <c r="G75" i="1"/>
  <c r="H74" i="1"/>
  <c r="J68" i="1"/>
  <c r="K67" i="1"/>
  <c r="E68" i="1"/>
  <c r="F67" i="1"/>
  <c r="C73" i="5" l="1"/>
  <c r="B74" i="5"/>
  <c r="H71" i="5"/>
  <c r="G72" i="5"/>
  <c r="F70" i="5"/>
  <c r="E71" i="5"/>
  <c r="M72" i="5"/>
  <c r="L73" i="5"/>
  <c r="J74" i="5"/>
  <c r="K73" i="5"/>
  <c r="E69" i="1"/>
  <c r="F68" i="1"/>
  <c r="J69" i="1"/>
  <c r="K68" i="1"/>
  <c r="G76" i="1"/>
  <c r="H75" i="1"/>
  <c r="B85" i="1"/>
  <c r="C84" i="1"/>
  <c r="L74" i="5" l="1"/>
  <c r="M73" i="5"/>
  <c r="K74" i="5"/>
  <c r="J75" i="5"/>
  <c r="E72" i="5"/>
  <c r="F71" i="5"/>
  <c r="G73" i="5"/>
  <c r="H72" i="5"/>
  <c r="B75" i="5"/>
  <c r="C74" i="5"/>
  <c r="G77" i="1"/>
  <c r="H76" i="1"/>
  <c r="J70" i="1"/>
  <c r="K69" i="1"/>
  <c r="B86" i="1"/>
  <c r="C85" i="1"/>
  <c r="E70" i="1"/>
  <c r="F69" i="1"/>
  <c r="E73" i="5" l="1"/>
  <c r="F72" i="5"/>
  <c r="C75" i="5"/>
  <c r="B76" i="5"/>
  <c r="J76" i="5"/>
  <c r="K75" i="5"/>
  <c r="G74" i="5"/>
  <c r="H73" i="5"/>
  <c r="L75" i="5"/>
  <c r="M74" i="5"/>
  <c r="B87" i="1"/>
  <c r="C86" i="1"/>
  <c r="J71" i="1"/>
  <c r="K70" i="1"/>
  <c r="E71" i="1"/>
  <c r="F70" i="1"/>
  <c r="G78" i="1"/>
  <c r="H77" i="1"/>
  <c r="L76" i="5" l="1"/>
  <c r="M75" i="5"/>
  <c r="K76" i="5"/>
  <c r="J77" i="5"/>
  <c r="G75" i="5"/>
  <c r="H74" i="5"/>
  <c r="C76" i="5"/>
  <c r="B77" i="5"/>
  <c r="F73" i="5"/>
  <c r="E74" i="5"/>
  <c r="G79" i="1"/>
  <c r="H78" i="1"/>
  <c r="E72" i="1"/>
  <c r="F71" i="1"/>
  <c r="J72" i="1"/>
  <c r="K71" i="1"/>
  <c r="B88" i="1"/>
  <c r="C87" i="1"/>
  <c r="C77" i="5" l="1"/>
  <c r="B78" i="5"/>
  <c r="G76" i="5"/>
  <c r="H75" i="5"/>
  <c r="J78" i="5"/>
  <c r="K77" i="5"/>
  <c r="E75" i="5"/>
  <c r="F74" i="5"/>
  <c r="M76" i="5"/>
  <c r="L77" i="5"/>
  <c r="B89" i="1"/>
  <c r="C88" i="1"/>
  <c r="J73" i="1"/>
  <c r="K72" i="1"/>
  <c r="E73" i="1"/>
  <c r="F72" i="1"/>
  <c r="G80" i="1"/>
  <c r="H79" i="1"/>
  <c r="M77" i="5" l="1"/>
  <c r="L78" i="5"/>
  <c r="J79" i="5"/>
  <c r="K78" i="5"/>
  <c r="H76" i="5"/>
  <c r="G77" i="5"/>
  <c r="C78" i="5"/>
  <c r="B79" i="5"/>
  <c r="F75" i="5"/>
  <c r="E76" i="5"/>
  <c r="G81" i="1"/>
  <c r="H80" i="1"/>
  <c r="E74" i="1"/>
  <c r="F73" i="1"/>
  <c r="J74" i="1"/>
  <c r="K73" i="1"/>
  <c r="B90" i="1"/>
  <c r="C89" i="1"/>
  <c r="F76" i="5" l="1"/>
  <c r="E77" i="5"/>
  <c r="C79" i="5"/>
  <c r="B80" i="5"/>
  <c r="H77" i="5"/>
  <c r="G78" i="5"/>
  <c r="J80" i="5"/>
  <c r="K79" i="5"/>
  <c r="L79" i="5"/>
  <c r="M78" i="5"/>
  <c r="J75" i="1"/>
  <c r="K74" i="1"/>
  <c r="E75" i="1"/>
  <c r="F74" i="1"/>
  <c r="B91" i="1"/>
  <c r="C90" i="1"/>
  <c r="G82" i="1"/>
  <c r="H81" i="1"/>
  <c r="B81" i="5" l="1"/>
  <c r="C80" i="5"/>
  <c r="K80" i="5"/>
  <c r="J81" i="5"/>
  <c r="H78" i="5"/>
  <c r="G79" i="5"/>
  <c r="E78" i="5"/>
  <c r="F77" i="5"/>
  <c r="M79" i="5"/>
  <c r="L80" i="5"/>
  <c r="G83" i="1"/>
  <c r="H82" i="1"/>
  <c r="B92" i="1"/>
  <c r="C91" i="1"/>
  <c r="E76" i="1"/>
  <c r="F75" i="1"/>
  <c r="J76" i="1"/>
  <c r="K75" i="1"/>
  <c r="E79" i="5" l="1"/>
  <c r="F78" i="5"/>
  <c r="G80" i="5"/>
  <c r="H79" i="5"/>
  <c r="L81" i="5"/>
  <c r="M80" i="5"/>
  <c r="J82" i="5"/>
  <c r="K81" i="5"/>
  <c r="C81" i="5"/>
  <c r="B82" i="5"/>
  <c r="J77" i="1"/>
  <c r="K76" i="1"/>
  <c r="E77" i="1"/>
  <c r="F76" i="1"/>
  <c r="B93" i="1"/>
  <c r="C92" i="1"/>
  <c r="G84" i="1"/>
  <c r="H83" i="1"/>
  <c r="C82" i="5" l="1"/>
  <c r="B83" i="5"/>
  <c r="K82" i="5"/>
  <c r="J83" i="5"/>
  <c r="L82" i="5"/>
  <c r="M81" i="5"/>
  <c r="G81" i="5"/>
  <c r="H80" i="5"/>
  <c r="F79" i="5"/>
  <c r="E80" i="5"/>
  <c r="B94" i="1"/>
  <c r="C93" i="1"/>
  <c r="E78" i="1"/>
  <c r="F77" i="1"/>
  <c r="G85" i="1"/>
  <c r="H84" i="1"/>
  <c r="J78" i="1"/>
  <c r="K77" i="1"/>
  <c r="M82" i="5" l="1"/>
  <c r="L83" i="5"/>
  <c r="K83" i="5"/>
  <c r="J84" i="5"/>
  <c r="E81" i="5"/>
  <c r="F80" i="5"/>
  <c r="H81" i="5"/>
  <c r="G82" i="5"/>
  <c r="C83" i="5"/>
  <c r="B84" i="5"/>
  <c r="J79" i="1"/>
  <c r="K78" i="1"/>
  <c r="G86" i="1"/>
  <c r="H85" i="1"/>
  <c r="E79" i="1"/>
  <c r="F78" i="1"/>
  <c r="B95" i="1"/>
  <c r="C94" i="1"/>
  <c r="B85" i="5" l="1"/>
  <c r="C84" i="5"/>
  <c r="H82" i="5"/>
  <c r="G83" i="5"/>
  <c r="M83" i="5"/>
  <c r="L84" i="5"/>
  <c r="F81" i="5"/>
  <c r="E82" i="5"/>
  <c r="K84" i="5"/>
  <c r="J85" i="5"/>
  <c r="B96" i="1"/>
  <c r="C95" i="1"/>
  <c r="E80" i="1"/>
  <c r="F79" i="1"/>
  <c r="G87" i="1"/>
  <c r="H86" i="1"/>
  <c r="J80" i="1"/>
  <c r="K79" i="1"/>
  <c r="K85" i="5" l="1"/>
  <c r="J86" i="5"/>
  <c r="E83" i="5"/>
  <c r="F82" i="5"/>
  <c r="G84" i="5"/>
  <c r="H83" i="5"/>
  <c r="M84" i="5"/>
  <c r="L85" i="5"/>
  <c r="C85" i="5"/>
  <c r="B86" i="5"/>
  <c r="G88" i="1"/>
  <c r="H87" i="1"/>
  <c r="E81" i="1"/>
  <c r="F80" i="1"/>
  <c r="J81" i="1"/>
  <c r="K80" i="1"/>
  <c r="B97" i="1"/>
  <c r="C96" i="1"/>
  <c r="B87" i="5" l="1"/>
  <c r="C86" i="5"/>
  <c r="H84" i="5"/>
  <c r="G85" i="5"/>
  <c r="F83" i="5"/>
  <c r="E84" i="5"/>
  <c r="K86" i="5"/>
  <c r="J87" i="5"/>
  <c r="L86" i="5"/>
  <c r="M85" i="5"/>
  <c r="B98" i="1"/>
  <c r="C97" i="1"/>
  <c r="J82" i="1"/>
  <c r="K81" i="1"/>
  <c r="E82" i="1"/>
  <c r="F81" i="1"/>
  <c r="G89" i="1"/>
  <c r="H88" i="1"/>
  <c r="J88" i="5" l="1"/>
  <c r="K87" i="5"/>
  <c r="E85" i="5"/>
  <c r="F84" i="5"/>
  <c r="H85" i="5"/>
  <c r="G86" i="5"/>
  <c r="M86" i="5"/>
  <c r="L87" i="5"/>
  <c r="C87" i="5"/>
  <c r="B88" i="5"/>
  <c r="G90" i="1"/>
  <c r="H89" i="1"/>
  <c r="E83" i="1"/>
  <c r="F82" i="1"/>
  <c r="J83" i="1"/>
  <c r="K82" i="1"/>
  <c r="B99" i="1"/>
  <c r="C98" i="1"/>
  <c r="C88" i="5" l="1"/>
  <c r="B89" i="5"/>
  <c r="M87" i="5"/>
  <c r="L88" i="5"/>
  <c r="H86" i="5"/>
  <c r="G87" i="5"/>
  <c r="E86" i="5"/>
  <c r="F85" i="5"/>
  <c r="K88" i="5"/>
  <c r="J89" i="5"/>
  <c r="J84" i="1"/>
  <c r="K83" i="1"/>
  <c r="E84" i="1"/>
  <c r="F83" i="1"/>
  <c r="B100" i="1"/>
  <c r="C99" i="1"/>
  <c r="G91" i="1"/>
  <c r="H90" i="1"/>
  <c r="G88" i="5" l="1"/>
  <c r="H87" i="5"/>
  <c r="E87" i="5"/>
  <c r="F86" i="5"/>
  <c r="L89" i="5"/>
  <c r="M88" i="5"/>
  <c r="B90" i="5"/>
  <c r="C89" i="5"/>
  <c r="K89" i="5"/>
  <c r="J90" i="5"/>
  <c r="G92" i="1"/>
  <c r="H91" i="1"/>
  <c r="B101" i="1"/>
  <c r="C100" i="1"/>
  <c r="E85" i="1"/>
  <c r="F84" i="1"/>
  <c r="J85" i="1"/>
  <c r="K84" i="1"/>
  <c r="G89" i="5" l="1"/>
  <c r="H88" i="5"/>
  <c r="J91" i="5"/>
  <c r="K90" i="5"/>
  <c r="B91" i="5"/>
  <c r="C90" i="5"/>
  <c r="E88" i="5"/>
  <c r="F87" i="5"/>
  <c r="L90" i="5"/>
  <c r="M89" i="5"/>
  <c r="J86" i="1"/>
  <c r="K85" i="1"/>
  <c r="E86" i="1"/>
  <c r="F85" i="1"/>
  <c r="B102" i="1"/>
  <c r="C101" i="1"/>
  <c r="G93" i="1"/>
  <c r="H92" i="1"/>
  <c r="G90" i="5" l="1"/>
  <c r="H89" i="5"/>
  <c r="L91" i="5"/>
  <c r="M90" i="5"/>
  <c r="E89" i="5"/>
  <c r="F88" i="5"/>
  <c r="B92" i="5"/>
  <c r="C91" i="5"/>
  <c r="K91" i="5"/>
  <c r="J92" i="5"/>
  <c r="G94" i="1"/>
  <c r="H93" i="1"/>
  <c r="B103" i="1"/>
  <c r="C102" i="1"/>
  <c r="E87" i="1"/>
  <c r="F86" i="1"/>
  <c r="J87" i="1"/>
  <c r="K86" i="1"/>
  <c r="C92" i="5" l="1"/>
  <c r="B93" i="5"/>
  <c r="E90" i="5"/>
  <c r="F89" i="5"/>
  <c r="K92" i="5"/>
  <c r="J93" i="5"/>
  <c r="M91" i="5"/>
  <c r="L92" i="5"/>
  <c r="G91" i="5"/>
  <c r="H90" i="5"/>
  <c r="G95" i="1"/>
  <c r="H94" i="1"/>
  <c r="J88" i="1"/>
  <c r="K87" i="1"/>
  <c r="E88" i="1"/>
  <c r="F87" i="1"/>
  <c r="B104" i="1"/>
  <c r="C103" i="1"/>
  <c r="H91" i="5" l="1"/>
  <c r="G92" i="5"/>
  <c r="J94" i="5"/>
  <c r="K93" i="5"/>
  <c r="E91" i="5"/>
  <c r="F90" i="5"/>
  <c r="C93" i="5"/>
  <c r="B94" i="5"/>
  <c r="M92" i="5"/>
  <c r="L93" i="5"/>
  <c r="B105" i="1"/>
  <c r="C104" i="1"/>
  <c r="E89" i="1"/>
  <c r="F88" i="1"/>
  <c r="J89" i="1"/>
  <c r="K88" i="1"/>
  <c r="G96" i="1"/>
  <c r="H95" i="1"/>
  <c r="M93" i="5" l="1"/>
  <c r="L94" i="5"/>
  <c r="C94" i="5"/>
  <c r="B95" i="5"/>
  <c r="E92" i="5"/>
  <c r="F91" i="5"/>
  <c r="J95" i="5"/>
  <c r="K94" i="5"/>
  <c r="G93" i="5"/>
  <c r="H92" i="5"/>
  <c r="G97" i="1"/>
  <c r="H96" i="1"/>
  <c r="J90" i="1"/>
  <c r="K89" i="1"/>
  <c r="E90" i="1"/>
  <c r="F89" i="1"/>
  <c r="B106" i="1"/>
  <c r="C105" i="1"/>
  <c r="H93" i="5" l="1"/>
  <c r="G94" i="5"/>
  <c r="K95" i="5"/>
  <c r="J96" i="5"/>
  <c r="E93" i="5"/>
  <c r="F92" i="5"/>
  <c r="C95" i="5"/>
  <c r="B96" i="5"/>
  <c r="M94" i="5"/>
  <c r="L95" i="5"/>
  <c r="G98" i="1"/>
  <c r="H97" i="1"/>
  <c r="B107" i="1"/>
  <c r="C106" i="1"/>
  <c r="E91" i="1"/>
  <c r="F90" i="1"/>
  <c r="J91" i="1"/>
  <c r="K90" i="1"/>
  <c r="L96" i="5" l="1"/>
  <c r="M95" i="5"/>
  <c r="B97" i="5"/>
  <c r="C96" i="5"/>
  <c r="E94" i="5"/>
  <c r="F93" i="5"/>
  <c r="J97" i="5"/>
  <c r="K96" i="5"/>
  <c r="G95" i="5"/>
  <c r="H94" i="5"/>
  <c r="G99" i="1"/>
  <c r="H98" i="1"/>
  <c r="J92" i="1"/>
  <c r="K91" i="1"/>
  <c r="E92" i="1"/>
  <c r="F91" i="1"/>
  <c r="B108" i="1"/>
  <c r="C107" i="1"/>
  <c r="G96" i="5" l="1"/>
  <c r="H95" i="5"/>
  <c r="K97" i="5"/>
  <c r="J98" i="5"/>
  <c r="E95" i="5"/>
  <c r="F94" i="5"/>
  <c r="B98" i="5"/>
  <c r="C97" i="5"/>
  <c r="L97" i="5"/>
  <c r="M96" i="5"/>
  <c r="B109" i="1"/>
  <c r="C108" i="1"/>
  <c r="E93" i="1"/>
  <c r="F92" i="1"/>
  <c r="J93" i="1"/>
  <c r="K92" i="1"/>
  <c r="G100" i="1"/>
  <c r="H99" i="1"/>
  <c r="M97" i="5" l="1"/>
  <c r="L98" i="5"/>
  <c r="C98" i="5"/>
  <c r="B99" i="5"/>
  <c r="K98" i="5"/>
  <c r="J99" i="5"/>
  <c r="E96" i="5"/>
  <c r="F95" i="5"/>
  <c r="H96" i="5"/>
  <c r="G97" i="5"/>
  <c r="G101" i="1"/>
  <c r="H100" i="1"/>
  <c r="J94" i="1"/>
  <c r="K93" i="1"/>
  <c r="E94" i="1"/>
  <c r="F93" i="1"/>
  <c r="B110" i="1"/>
  <c r="C109" i="1"/>
  <c r="E97" i="5" l="1"/>
  <c r="F96" i="5"/>
  <c r="J100" i="5"/>
  <c r="K99" i="5"/>
  <c r="G98" i="5"/>
  <c r="H97" i="5"/>
  <c r="C99" i="5"/>
  <c r="B100" i="5"/>
  <c r="M98" i="5"/>
  <c r="L99" i="5"/>
  <c r="B111" i="1"/>
  <c r="C110" i="1"/>
  <c r="E95" i="1"/>
  <c r="F94" i="1"/>
  <c r="J95" i="1"/>
  <c r="K94" i="1"/>
  <c r="G102" i="1"/>
  <c r="H101" i="1"/>
  <c r="M99" i="5" l="1"/>
  <c r="L100" i="5"/>
  <c r="C100" i="5"/>
  <c r="B101" i="5"/>
  <c r="G99" i="5"/>
  <c r="H98" i="5"/>
  <c r="J101" i="5"/>
  <c r="K100" i="5"/>
  <c r="E98" i="5"/>
  <c r="F97" i="5"/>
  <c r="G103" i="1"/>
  <c r="H102" i="1"/>
  <c r="J96" i="1"/>
  <c r="K95" i="1"/>
  <c r="F95" i="1"/>
  <c r="E96" i="1"/>
  <c r="B112" i="1"/>
  <c r="C111" i="1"/>
  <c r="F98" i="5" l="1"/>
  <c r="E99" i="5"/>
  <c r="J102" i="5"/>
  <c r="K101" i="5"/>
  <c r="G100" i="5"/>
  <c r="H99" i="5"/>
  <c r="C101" i="5"/>
  <c r="B102" i="5"/>
  <c r="L101" i="5"/>
  <c r="M100" i="5"/>
  <c r="G104" i="1"/>
  <c r="H103" i="1"/>
  <c r="B113" i="1"/>
  <c r="C112" i="1"/>
  <c r="E97" i="1"/>
  <c r="F96" i="1"/>
  <c r="J97" i="1"/>
  <c r="K96" i="1"/>
  <c r="L102" i="5" l="1"/>
  <c r="M101" i="5"/>
  <c r="B103" i="5"/>
  <c r="C102" i="5"/>
  <c r="G101" i="5"/>
  <c r="H100" i="5"/>
  <c r="K102" i="5"/>
  <c r="J103" i="5"/>
  <c r="E100" i="5"/>
  <c r="F99" i="5"/>
  <c r="J98" i="1"/>
  <c r="K97" i="1"/>
  <c r="E98" i="1"/>
  <c r="F97" i="1"/>
  <c r="B114" i="1"/>
  <c r="C113" i="1"/>
  <c r="G105" i="1"/>
  <c r="H104" i="1"/>
  <c r="L103" i="5" l="1"/>
  <c r="M102" i="5"/>
  <c r="K103" i="5"/>
  <c r="J104" i="5"/>
  <c r="G102" i="5"/>
  <c r="H101" i="5"/>
  <c r="B104" i="5"/>
  <c r="C103" i="5"/>
  <c r="E101" i="5"/>
  <c r="F100" i="5"/>
  <c r="G106" i="1"/>
  <c r="H105" i="1"/>
  <c r="B115" i="1"/>
  <c r="C114" i="1"/>
  <c r="E99" i="1"/>
  <c r="F98" i="1"/>
  <c r="J99" i="1"/>
  <c r="K98" i="1"/>
  <c r="C104" i="5" l="1"/>
  <c r="B105" i="5"/>
  <c r="H102" i="5"/>
  <c r="G103" i="5"/>
  <c r="K104" i="5"/>
  <c r="J105" i="5"/>
  <c r="F101" i="5"/>
  <c r="E102" i="5"/>
  <c r="M103" i="5"/>
  <c r="L104" i="5"/>
  <c r="J100" i="1"/>
  <c r="K99" i="1"/>
  <c r="E100" i="1"/>
  <c r="F99" i="1"/>
  <c r="B116" i="1"/>
  <c r="C115" i="1"/>
  <c r="G107" i="1"/>
  <c r="H106" i="1"/>
  <c r="J106" i="5" l="1"/>
  <c r="K105" i="5"/>
  <c r="M104" i="5"/>
  <c r="L105" i="5"/>
  <c r="G104" i="5"/>
  <c r="H103" i="5"/>
  <c r="C105" i="5"/>
  <c r="B106" i="5"/>
  <c r="F102" i="5"/>
  <c r="E103" i="5"/>
  <c r="G108" i="1"/>
  <c r="H107" i="1"/>
  <c r="B117" i="1"/>
  <c r="C116" i="1"/>
  <c r="F100" i="1"/>
  <c r="E101" i="1"/>
  <c r="J101" i="1"/>
  <c r="K100" i="1"/>
  <c r="J107" i="5" l="1"/>
  <c r="K106" i="5"/>
  <c r="C106" i="5"/>
  <c r="B107" i="5"/>
  <c r="F103" i="5"/>
  <c r="E104" i="5"/>
  <c r="M105" i="5"/>
  <c r="L106" i="5"/>
  <c r="H104" i="5"/>
  <c r="G105" i="5"/>
  <c r="J102" i="1"/>
  <c r="K101" i="1"/>
  <c r="E102" i="1"/>
  <c r="F101" i="1"/>
  <c r="B118" i="1"/>
  <c r="C117" i="1"/>
  <c r="G109" i="1"/>
  <c r="H108" i="1"/>
  <c r="G106" i="5" l="1"/>
  <c r="H105" i="5"/>
  <c r="E105" i="5"/>
  <c r="F104" i="5"/>
  <c r="B108" i="5"/>
  <c r="C107" i="5"/>
  <c r="M106" i="5"/>
  <c r="L107" i="5"/>
  <c r="J108" i="5"/>
  <c r="K107" i="5"/>
  <c r="G110" i="1"/>
  <c r="H109" i="1"/>
  <c r="B119" i="1"/>
  <c r="C118" i="1"/>
  <c r="F102" i="1"/>
  <c r="E103" i="1"/>
  <c r="J103" i="1"/>
  <c r="K102" i="1"/>
  <c r="J109" i="5" l="1"/>
  <c r="K108" i="5"/>
  <c r="L108" i="5"/>
  <c r="M107" i="5"/>
  <c r="B109" i="5"/>
  <c r="C108" i="5"/>
  <c r="E106" i="5"/>
  <c r="F105" i="5"/>
  <c r="G107" i="5"/>
  <c r="H106" i="5"/>
  <c r="B120" i="1"/>
  <c r="C119" i="1"/>
  <c r="J104" i="1"/>
  <c r="K103" i="1"/>
  <c r="E104" i="1"/>
  <c r="F103" i="1"/>
  <c r="G111" i="1"/>
  <c r="H110" i="1"/>
  <c r="G108" i="5" l="1"/>
  <c r="H107" i="5"/>
  <c r="E107" i="5"/>
  <c r="F106" i="5"/>
  <c r="B110" i="5"/>
  <c r="C109" i="5"/>
  <c r="M108" i="5"/>
  <c r="L109" i="5"/>
  <c r="K109" i="5"/>
  <c r="J110" i="5"/>
  <c r="G112" i="1"/>
  <c r="H111" i="1"/>
  <c r="E105" i="1"/>
  <c r="F104" i="1"/>
  <c r="J105" i="1"/>
  <c r="K104" i="1"/>
  <c r="B121" i="1"/>
  <c r="C120" i="1"/>
  <c r="K110" i="5" l="1"/>
  <c r="J111" i="5"/>
  <c r="L110" i="5"/>
  <c r="M109" i="5"/>
  <c r="C110" i="5"/>
  <c r="B111" i="5"/>
  <c r="F107" i="5"/>
  <c r="E108" i="5"/>
  <c r="G109" i="5"/>
  <c r="H108" i="5"/>
  <c r="B122" i="1"/>
  <c r="C121" i="1"/>
  <c r="E106" i="1"/>
  <c r="F105" i="1"/>
  <c r="J106" i="1"/>
  <c r="K105" i="1"/>
  <c r="G113" i="1"/>
  <c r="H112" i="1"/>
  <c r="H109" i="5" l="1"/>
  <c r="G110" i="5"/>
  <c r="E109" i="5"/>
  <c r="F108" i="5"/>
  <c r="C111" i="5"/>
  <c r="B112" i="5"/>
  <c r="M110" i="5"/>
  <c r="L111" i="5"/>
  <c r="J112" i="5"/>
  <c r="K111" i="5"/>
  <c r="G114" i="1"/>
  <c r="H113" i="1"/>
  <c r="J107" i="1"/>
  <c r="K106" i="1"/>
  <c r="E107" i="1"/>
  <c r="F106" i="1"/>
  <c r="B123" i="1"/>
  <c r="C122" i="1"/>
  <c r="J113" i="5" l="1"/>
  <c r="K112" i="5"/>
  <c r="L112" i="5"/>
  <c r="M111" i="5"/>
  <c r="B113" i="5"/>
  <c r="C112" i="5"/>
  <c r="E110" i="5"/>
  <c r="F109" i="5"/>
  <c r="H110" i="5"/>
  <c r="G111" i="5"/>
  <c r="B124" i="1"/>
  <c r="C123" i="1"/>
  <c r="E108" i="1"/>
  <c r="F107" i="1"/>
  <c r="J108" i="1"/>
  <c r="K107" i="1"/>
  <c r="G115" i="1"/>
  <c r="H114" i="1"/>
  <c r="G112" i="5" l="1"/>
  <c r="H111" i="5"/>
  <c r="F110" i="5"/>
  <c r="E111" i="5"/>
  <c r="B114" i="5"/>
  <c r="C113" i="5"/>
  <c r="L113" i="5"/>
  <c r="M112" i="5"/>
  <c r="J114" i="5"/>
  <c r="K113" i="5"/>
  <c r="J109" i="1"/>
  <c r="K108" i="1"/>
  <c r="G116" i="1"/>
  <c r="H115" i="1"/>
  <c r="E109" i="1"/>
  <c r="F108" i="1"/>
  <c r="B125" i="1"/>
  <c r="C124" i="1"/>
  <c r="K114" i="5" l="1"/>
  <c r="J115" i="5"/>
  <c r="L114" i="5"/>
  <c r="M113" i="5"/>
  <c r="B115" i="5"/>
  <c r="C114" i="5"/>
  <c r="E112" i="5"/>
  <c r="F111" i="5"/>
  <c r="H112" i="5"/>
  <c r="G113" i="5"/>
  <c r="B126" i="1"/>
  <c r="C125" i="1"/>
  <c r="F109" i="1"/>
  <c r="E110" i="1"/>
  <c r="G117" i="1"/>
  <c r="H116" i="1"/>
  <c r="J110" i="1"/>
  <c r="K109" i="1"/>
  <c r="H113" i="5" l="1"/>
  <c r="G114" i="5"/>
  <c r="F112" i="5"/>
  <c r="E113" i="5"/>
  <c r="B116" i="5"/>
  <c r="C115" i="5"/>
  <c r="L115" i="5"/>
  <c r="M114" i="5"/>
  <c r="J116" i="5"/>
  <c r="K115" i="5"/>
  <c r="J111" i="1"/>
  <c r="K110" i="1"/>
  <c r="G118" i="1"/>
  <c r="H117" i="1"/>
  <c r="E111" i="1"/>
  <c r="F110" i="1"/>
  <c r="B127" i="1"/>
  <c r="C126" i="1"/>
  <c r="K116" i="5" l="1"/>
  <c r="J117" i="5"/>
  <c r="M115" i="5"/>
  <c r="L116" i="5"/>
  <c r="B117" i="5"/>
  <c r="C116" i="5"/>
  <c r="E114" i="5"/>
  <c r="F113" i="5"/>
  <c r="H114" i="5"/>
  <c r="G115" i="5"/>
  <c r="B128" i="1"/>
  <c r="C127" i="1"/>
  <c r="F111" i="1"/>
  <c r="E112" i="1"/>
  <c r="G119" i="1"/>
  <c r="H118" i="1"/>
  <c r="J112" i="1"/>
  <c r="K111" i="1"/>
  <c r="G116" i="5" l="1"/>
  <c r="H115" i="5"/>
  <c r="E115" i="5"/>
  <c r="F114" i="5"/>
  <c r="B118" i="5"/>
  <c r="C117" i="5"/>
  <c r="L117" i="5"/>
  <c r="M116" i="5"/>
  <c r="K117" i="5"/>
  <c r="J118" i="5"/>
  <c r="J113" i="1"/>
  <c r="K112" i="1"/>
  <c r="G120" i="1"/>
  <c r="H119" i="1"/>
  <c r="E113" i="1"/>
  <c r="F112" i="1"/>
  <c r="B129" i="1"/>
  <c r="C128" i="1"/>
  <c r="K118" i="5" l="1"/>
  <c r="J119" i="5"/>
  <c r="M117" i="5"/>
  <c r="L118" i="5"/>
  <c r="C118" i="5"/>
  <c r="B119" i="5"/>
  <c r="F115" i="5"/>
  <c r="E116" i="5"/>
  <c r="H116" i="5"/>
  <c r="G117" i="5"/>
  <c r="B130" i="1"/>
  <c r="C129" i="1"/>
  <c r="E114" i="1"/>
  <c r="F113" i="1"/>
  <c r="G121" i="1"/>
  <c r="H120" i="1"/>
  <c r="J114" i="1"/>
  <c r="K113" i="1"/>
  <c r="G118" i="5" l="1"/>
  <c r="H117" i="5"/>
  <c r="E117" i="5"/>
  <c r="F116" i="5"/>
  <c r="C119" i="5"/>
  <c r="B120" i="5"/>
  <c r="M118" i="5"/>
  <c r="L119" i="5"/>
  <c r="J120" i="5"/>
  <c r="K119" i="5"/>
  <c r="J115" i="1"/>
  <c r="K114" i="1"/>
  <c r="G122" i="1"/>
  <c r="H121" i="1"/>
  <c r="E115" i="1"/>
  <c r="F114" i="1"/>
  <c r="B131" i="1"/>
  <c r="C130" i="1"/>
  <c r="K120" i="5" l="1"/>
  <c r="J121" i="5"/>
  <c r="L120" i="5"/>
  <c r="M119" i="5"/>
  <c r="B121" i="5"/>
  <c r="C120" i="5"/>
  <c r="E118" i="5"/>
  <c r="F117" i="5"/>
  <c r="G119" i="5"/>
  <c r="H118" i="5"/>
  <c r="B132" i="1"/>
  <c r="C131" i="1"/>
  <c r="E116" i="1"/>
  <c r="F115" i="1"/>
  <c r="G123" i="1"/>
  <c r="H122" i="1"/>
  <c r="J116" i="1"/>
  <c r="K115" i="1"/>
  <c r="H119" i="5" l="1"/>
  <c r="G120" i="5"/>
  <c r="F118" i="5"/>
  <c r="E119" i="5"/>
  <c r="B122" i="5"/>
  <c r="C121" i="5"/>
  <c r="L121" i="5"/>
  <c r="M120" i="5"/>
  <c r="J122" i="5"/>
  <c r="K121" i="5"/>
  <c r="J117" i="1"/>
  <c r="K116" i="1"/>
  <c r="G124" i="1"/>
  <c r="H123" i="1"/>
  <c r="E117" i="1"/>
  <c r="F116" i="1"/>
  <c r="B133" i="1"/>
  <c r="C132" i="1"/>
  <c r="J123" i="5" l="1"/>
  <c r="K122" i="5"/>
  <c r="M121" i="5"/>
  <c r="L122" i="5"/>
  <c r="C122" i="5"/>
  <c r="B123" i="5"/>
  <c r="F119" i="5"/>
  <c r="E120" i="5"/>
  <c r="G121" i="5"/>
  <c r="H120" i="5"/>
  <c r="B134" i="1"/>
  <c r="C133" i="1"/>
  <c r="E118" i="1"/>
  <c r="F117" i="1"/>
  <c r="G125" i="1"/>
  <c r="H124" i="1"/>
  <c r="J118" i="1"/>
  <c r="K117" i="1"/>
  <c r="H121" i="5" l="1"/>
  <c r="G122" i="5"/>
  <c r="E121" i="5"/>
  <c r="F120" i="5"/>
  <c r="B124" i="5"/>
  <c r="C123" i="5"/>
  <c r="L123" i="5"/>
  <c r="M122" i="5"/>
  <c r="K123" i="5"/>
  <c r="J124" i="5"/>
  <c r="J119" i="1"/>
  <c r="K118" i="1"/>
  <c r="G126" i="1"/>
  <c r="H125" i="1"/>
  <c r="E119" i="1"/>
  <c r="F118" i="1"/>
  <c r="B135" i="1"/>
  <c r="C134" i="1"/>
  <c r="J125" i="5" l="1"/>
  <c r="K124" i="5"/>
  <c r="L124" i="5"/>
  <c r="M123" i="5"/>
  <c r="C124" i="5"/>
  <c r="B125" i="5"/>
  <c r="E122" i="5"/>
  <c r="F121" i="5"/>
  <c r="G123" i="5"/>
  <c r="H122" i="5"/>
  <c r="B136" i="1"/>
  <c r="C135" i="1"/>
  <c r="E120" i="1"/>
  <c r="F119" i="1"/>
  <c r="G127" i="1"/>
  <c r="H126" i="1"/>
  <c r="J120" i="1"/>
  <c r="K119" i="1"/>
  <c r="H123" i="5" l="1"/>
  <c r="G124" i="5"/>
  <c r="F122" i="5"/>
  <c r="E123" i="5"/>
  <c r="B126" i="5"/>
  <c r="C125" i="5"/>
  <c r="L125" i="5"/>
  <c r="M124" i="5"/>
  <c r="J126" i="5"/>
  <c r="K125" i="5"/>
  <c r="J121" i="1"/>
  <c r="K120" i="1"/>
  <c r="G128" i="1"/>
  <c r="H127" i="1"/>
  <c r="E121" i="1"/>
  <c r="F120" i="1"/>
  <c r="B137" i="1"/>
  <c r="C136" i="1"/>
  <c r="K126" i="5" l="1"/>
  <c r="J127" i="5"/>
  <c r="L126" i="5"/>
  <c r="M125" i="5"/>
  <c r="B127" i="5"/>
  <c r="C126" i="5"/>
  <c r="E124" i="5"/>
  <c r="F123" i="5"/>
  <c r="H124" i="5"/>
  <c r="G125" i="5"/>
  <c r="B138" i="1"/>
  <c r="C137" i="1"/>
  <c r="E122" i="1"/>
  <c r="F121" i="1"/>
  <c r="G129" i="1"/>
  <c r="H128" i="1"/>
  <c r="J122" i="1"/>
  <c r="K121" i="1"/>
  <c r="H125" i="5" l="1"/>
  <c r="G126" i="5"/>
  <c r="F124" i="5"/>
  <c r="E125" i="5"/>
  <c r="B128" i="5"/>
  <c r="C127" i="5"/>
  <c r="L127" i="5"/>
  <c r="M126" i="5"/>
  <c r="K127" i="5"/>
  <c r="J128" i="5"/>
  <c r="J123" i="1"/>
  <c r="K122" i="1"/>
  <c r="G130" i="1"/>
  <c r="H129" i="1"/>
  <c r="E123" i="1"/>
  <c r="F122" i="1"/>
  <c r="B139" i="1"/>
  <c r="C138" i="1"/>
  <c r="J129" i="5" l="1"/>
  <c r="K128" i="5"/>
  <c r="L128" i="5"/>
  <c r="M127" i="5"/>
  <c r="C128" i="5"/>
  <c r="B129" i="5"/>
  <c r="F125" i="5"/>
  <c r="E126" i="5"/>
  <c r="H126" i="5"/>
  <c r="G127" i="5"/>
  <c r="B140" i="1"/>
  <c r="C139" i="1"/>
  <c r="E124" i="1"/>
  <c r="F123" i="1"/>
  <c r="G131" i="1"/>
  <c r="H130" i="1"/>
  <c r="J124" i="1"/>
  <c r="K123" i="1"/>
  <c r="H127" i="5" l="1"/>
  <c r="G128" i="5"/>
  <c r="E127" i="5"/>
  <c r="F126" i="5"/>
  <c r="B130" i="5"/>
  <c r="C129" i="5"/>
  <c r="M128" i="5"/>
  <c r="L129" i="5"/>
  <c r="J130" i="5"/>
  <c r="K129" i="5"/>
  <c r="J125" i="1"/>
  <c r="K124" i="1"/>
  <c r="G132" i="1"/>
  <c r="H131" i="1"/>
  <c r="E125" i="1"/>
  <c r="F124" i="1"/>
  <c r="B141" i="1"/>
  <c r="C140" i="1"/>
  <c r="J131" i="5" l="1"/>
  <c r="K130" i="5"/>
  <c r="M129" i="5"/>
  <c r="L130" i="5"/>
  <c r="C130" i="5"/>
  <c r="B131" i="5"/>
  <c r="F127" i="5"/>
  <c r="E128" i="5"/>
  <c r="G129" i="5"/>
  <c r="H128" i="5"/>
  <c r="B142" i="1"/>
  <c r="C141" i="1"/>
  <c r="E126" i="1"/>
  <c r="F125" i="1"/>
  <c r="G133" i="1"/>
  <c r="H132" i="1"/>
  <c r="J126" i="1"/>
  <c r="K125" i="1"/>
  <c r="H129" i="5" l="1"/>
  <c r="G130" i="5"/>
  <c r="F128" i="5"/>
  <c r="E129" i="5"/>
  <c r="B132" i="5"/>
  <c r="C131" i="5"/>
  <c r="L131" i="5"/>
  <c r="M130" i="5"/>
  <c r="J132" i="5"/>
  <c r="K131" i="5"/>
  <c r="J127" i="1"/>
  <c r="K126" i="1"/>
  <c r="G134" i="1"/>
  <c r="H133" i="1"/>
  <c r="E127" i="1"/>
  <c r="F126" i="1"/>
  <c r="B143" i="1"/>
  <c r="C142" i="1"/>
  <c r="J133" i="5" l="1"/>
  <c r="K132" i="5"/>
  <c r="L132" i="5"/>
  <c r="M131" i="5"/>
  <c r="B133" i="5"/>
  <c r="C132" i="5"/>
  <c r="F129" i="5"/>
  <c r="E130" i="5"/>
  <c r="H130" i="5"/>
  <c r="G131" i="5"/>
  <c r="B144" i="1"/>
  <c r="C143" i="1"/>
  <c r="E128" i="1"/>
  <c r="F127" i="1"/>
  <c r="G135" i="1"/>
  <c r="H134" i="1"/>
  <c r="J128" i="1"/>
  <c r="K127" i="1"/>
  <c r="H131" i="5" l="1"/>
  <c r="G132" i="5"/>
  <c r="F130" i="5"/>
  <c r="E131" i="5"/>
  <c r="B134" i="5"/>
  <c r="C133" i="5"/>
  <c r="L133" i="5"/>
  <c r="M132" i="5"/>
  <c r="J134" i="5"/>
  <c r="K133" i="5"/>
  <c r="J129" i="1"/>
  <c r="K128" i="1"/>
  <c r="G136" i="1"/>
  <c r="H135" i="1"/>
  <c r="E129" i="1"/>
  <c r="F128" i="1"/>
  <c r="B145" i="1"/>
  <c r="C144" i="1"/>
  <c r="K134" i="5" l="1"/>
  <c r="J135" i="5"/>
  <c r="L134" i="5"/>
  <c r="M133" i="5"/>
  <c r="C134" i="5"/>
  <c r="B135" i="5"/>
  <c r="F131" i="5"/>
  <c r="E132" i="5"/>
  <c r="G133" i="5"/>
  <c r="H132" i="5"/>
  <c r="B146" i="1"/>
  <c r="C145" i="1"/>
  <c r="E130" i="1"/>
  <c r="F129" i="1"/>
  <c r="G137" i="1"/>
  <c r="H136" i="1"/>
  <c r="J130" i="1"/>
  <c r="K129" i="1"/>
  <c r="H133" i="5" l="1"/>
  <c r="G134" i="5"/>
  <c r="F132" i="5"/>
  <c r="E133" i="5"/>
  <c r="B136" i="5"/>
  <c r="C135" i="5"/>
  <c r="L135" i="5"/>
  <c r="M134" i="5"/>
  <c r="J136" i="5"/>
  <c r="K135" i="5"/>
  <c r="J131" i="1"/>
  <c r="K130" i="1"/>
  <c r="G138" i="1"/>
  <c r="H137" i="1"/>
  <c r="E131" i="1"/>
  <c r="F130" i="1"/>
  <c r="B147" i="1"/>
  <c r="C146" i="1"/>
  <c r="J137" i="5" l="1"/>
  <c r="K136" i="5"/>
  <c r="M135" i="5"/>
  <c r="L136" i="5"/>
  <c r="B137" i="5"/>
  <c r="C136" i="5"/>
  <c r="F133" i="5"/>
  <c r="E134" i="5"/>
  <c r="G135" i="5"/>
  <c r="H134" i="5"/>
  <c r="B148" i="1"/>
  <c r="C147" i="1"/>
  <c r="E132" i="1"/>
  <c r="F131" i="1"/>
  <c r="G139" i="1"/>
  <c r="H138" i="1"/>
  <c r="J132" i="1"/>
  <c r="K131" i="1"/>
  <c r="H135" i="5" l="1"/>
  <c r="G136" i="5"/>
  <c r="F134" i="5"/>
  <c r="E135" i="5"/>
  <c r="B138" i="5"/>
  <c r="C137" i="5"/>
  <c r="L137" i="5"/>
  <c r="M136" i="5"/>
  <c r="K137" i="5"/>
  <c r="J138" i="5"/>
  <c r="J133" i="1"/>
  <c r="K132" i="1"/>
  <c r="G140" i="1"/>
  <c r="H139" i="1"/>
  <c r="E133" i="1"/>
  <c r="F132" i="1"/>
  <c r="B149" i="1"/>
  <c r="C148" i="1"/>
  <c r="K138" i="5" l="1"/>
  <c r="J139" i="5"/>
  <c r="L138" i="5"/>
  <c r="M137" i="5"/>
  <c r="B139" i="5"/>
  <c r="C138" i="5"/>
  <c r="F135" i="5"/>
  <c r="E136" i="5"/>
  <c r="H136" i="5"/>
  <c r="G137" i="5"/>
  <c r="B150" i="1"/>
  <c r="C149" i="1"/>
  <c r="E134" i="1"/>
  <c r="F133" i="1"/>
  <c r="G141" i="1"/>
  <c r="H140" i="1"/>
  <c r="J134" i="1"/>
  <c r="K133" i="1"/>
  <c r="H137" i="5" l="1"/>
  <c r="G138" i="5"/>
  <c r="F136" i="5"/>
  <c r="E137" i="5"/>
  <c r="C139" i="5"/>
  <c r="B140" i="5"/>
  <c r="M138" i="5"/>
  <c r="L139" i="5"/>
  <c r="K139" i="5"/>
  <c r="J140" i="5"/>
  <c r="J135" i="1"/>
  <c r="K134" i="1"/>
  <c r="G142" i="1"/>
  <c r="H141" i="1"/>
  <c r="E135" i="1"/>
  <c r="F134" i="1"/>
  <c r="B151" i="1"/>
  <c r="C150" i="1"/>
  <c r="J141" i="5" l="1"/>
  <c r="K140" i="5"/>
  <c r="M139" i="5"/>
  <c r="L140" i="5"/>
  <c r="C140" i="5"/>
  <c r="B141" i="5"/>
  <c r="F137" i="5"/>
  <c r="E138" i="5"/>
  <c r="G139" i="5"/>
  <c r="H138" i="5"/>
  <c r="B152" i="1"/>
  <c r="C151" i="1"/>
  <c r="E136" i="1"/>
  <c r="F135" i="1"/>
  <c r="G143" i="1"/>
  <c r="H142" i="1"/>
  <c r="J136" i="1"/>
  <c r="K135" i="1"/>
  <c r="G140" i="5" l="1"/>
  <c r="H139" i="5"/>
  <c r="F138" i="5"/>
  <c r="E139" i="5"/>
  <c r="B142" i="5"/>
  <c r="C141" i="5"/>
  <c r="L141" i="5"/>
  <c r="M140" i="5"/>
  <c r="J142" i="5"/>
  <c r="K141" i="5"/>
  <c r="J137" i="1"/>
  <c r="K136" i="1"/>
  <c r="G144" i="1"/>
  <c r="H143" i="1"/>
  <c r="E137" i="1"/>
  <c r="F136" i="1"/>
  <c r="B153" i="1"/>
  <c r="C152" i="1"/>
  <c r="J143" i="5" l="1"/>
  <c r="K142" i="5"/>
  <c r="L142" i="5"/>
  <c r="M141" i="5"/>
  <c r="B143" i="5"/>
  <c r="C142" i="5"/>
  <c r="E140" i="5"/>
  <c r="F139" i="5"/>
  <c r="G141" i="5"/>
  <c r="H140" i="5"/>
  <c r="B154" i="1"/>
  <c r="C153" i="1"/>
  <c r="E138" i="1"/>
  <c r="F137" i="1"/>
  <c r="G145" i="1"/>
  <c r="H144" i="1"/>
  <c r="J138" i="1"/>
  <c r="K137" i="1"/>
  <c r="H141" i="5" l="1"/>
  <c r="G142" i="5"/>
  <c r="F140" i="5"/>
  <c r="E141" i="5"/>
  <c r="B144" i="5"/>
  <c r="C143" i="5"/>
  <c r="L143" i="5"/>
  <c r="M142" i="5"/>
  <c r="K143" i="5"/>
  <c r="J144" i="5"/>
  <c r="J139" i="1"/>
  <c r="K138" i="1"/>
  <c r="G146" i="1"/>
  <c r="H145" i="1"/>
  <c r="E139" i="1"/>
  <c r="F138" i="1"/>
  <c r="B155" i="1"/>
  <c r="C154" i="1"/>
  <c r="K144" i="5" l="1"/>
  <c r="J145" i="5"/>
  <c r="L144" i="5"/>
  <c r="M143" i="5"/>
  <c r="B145" i="5"/>
  <c r="C144" i="5"/>
  <c r="F141" i="5"/>
  <c r="E142" i="5"/>
  <c r="H142" i="5"/>
  <c r="G143" i="5"/>
  <c r="B156" i="1"/>
  <c r="C155" i="1"/>
  <c r="E140" i="1"/>
  <c r="F139" i="1"/>
  <c r="G147" i="1"/>
  <c r="H146" i="1"/>
  <c r="J140" i="1"/>
  <c r="K139" i="1"/>
  <c r="H143" i="5" l="1"/>
  <c r="G144" i="5"/>
  <c r="F142" i="5"/>
  <c r="E143" i="5"/>
  <c r="C145" i="5"/>
  <c r="B146" i="5"/>
  <c r="M144" i="5"/>
  <c r="L145" i="5"/>
  <c r="J146" i="5"/>
  <c r="K145" i="5"/>
  <c r="J141" i="1"/>
  <c r="K140" i="1"/>
  <c r="G148" i="1"/>
  <c r="H147" i="1"/>
  <c r="E141" i="1"/>
  <c r="F140" i="1"/>
  <c r="B157" i="1"/>
  <c r="C156" i="1"/>
  <c r="J147" i="5" l="1"/>
  <c r="K146" i="5"/>
  <c r="M145" i="5"/>
  <c r="L146" i="5"/>
  <c r="C146" i="5"/>
  <c r="B147" i="5"/>
  <c r="F143" i="5"/>
  <c r="E144" i="5"/>
  <c r="H144" i="5"/>
  <c r="G145" i="5"/>
  <c r="B158" i="1"/>
  <c r="C157" i="1"/>
  <c r="E142" i="1"/>
  <c r="F141" i="1"/>
  <c r="G149" i="1"/>
  <c r="H148" i="1"/>
  <c r="J142" i="1"/>
  <c r="K141" i="1"/>
  <c r="G146" i="5" l="1"/>
  <c r="H145" i="5"/>
  <c r="F144" i="5"/>
  <c r="E145" i="5"/>
  <c r="C147" i="5"/>
  <c r="B148" i="5"/>
  <c r="L147" i="5"/>
  <c r="M146" i="5"/>
  <c r="J148" i="5"/>
  <c r="K147" i="5"/>
  <c r="J143" i="1"/>
  <c r="K142" i="1"/>
  <c r="G150" i="1"/>
  <c r="H149" i="1"/>
  <c r="E143" i="1"/>
  <c r="F142" i="1"/>
  <c r="B159" i="1"/>
  <c r="C158" i="1"/>
  <c r="J149" i="5" l="1"/>
  <c r="K148" i="5"/>
  <c r="M147" i="5"/>
  <c r="L148" i="5"/>
  <c r="B149" i="5"/>
  <c r="C148" i="5"/>
  <c r="E146" i="5"/>
  <c r="F145" i="5"/>
  <c r="G147" i="5"/>
  <c r="H146" i="5"/>
  <c r="B160" i="1"/>
  <c r="C160" i="1" s="1"/>
  <c r="C159" i="1"/>
  <c r="E144" i="1"/>
  <c r="F143" i="1"/>
  <c r="G151" i="1"/>
  <c r="H150" i="1"/>
  <c r="J144" i="1"/>
  <c r="K143" i="1"/>
  <c r="H147" i="5" l="1"/>
  <c r="G148" i="5"/>
  <c r="F146" i="5"/>
  <c r="E147" i="5"/>
  <c r="B150" i="5"/>
  <c r="C149" i="5"/>
  <c r="L149" i="5"/>
  <c r="M148" i="5"/>
  <c r="K149" i="5"/>
  <c r="J150" i="5"/>
  <c r="J145" i="1"/>
  <c r="K144" i="1"/>
  <c r="G152" i="1"/>
  <c r="H151" i="1"/>
  <c r="E145" i="1"/>
  <c r="F144" i="1"/>
  <c r="K150" i="5" l="1"/>
  <c r="J151" i="5"/>
  <c r="L150" i="5"/>
  <c r="M149" i="5"/>
  <c r="B151" i="5"/>
  <c r="C150" i="5"/>
  <c r="F147" i="5"/>
  <c r="E148" i="5"/>
  <c r="H148" i="5"/>
  <c r="G149" i="5"/>
  <c r="E146" i="1"/>
  <c r="F145" i="1"/>
  <c r="G153" i="1"/>
  <c r="H152" i="1"/>
  <c r="J146" i="1"/>
  <c r="K145" i="1"/>
  <c r="H149" i="5" l="1"/>
  <c r="G150" i="5"/>
  <c r="F148" i="5"/>
  <c r="E149" i="5"/>
  <c r="C151" i="5"/>
  <c r="B152" i="5"/>
  <c r="M150" i="5"/>
  <c r="L151" i="5"/>
  <c r="J152" i="5"/>
  <c r="K151" i="5"/>
  <c r="J147" i="1"/>
  <c r="K146" i="1"/>
  <c r="G154" i="1"/>
  <c r="H153" i="1"/>
  <c r="E147" i="1"/>
  <c r="F146" i="1"/>
  <c r="J153" i="5" l="1"/>
  <c r="K152" i="5"/>
  <c r="M151" i="5"/>
  <c r="L152" i="5"/>
  <c r="C152" i="5"/>
  <c r="B153" i="5"/>
  <c r="F149" i="5"/>
  <c r="E150" i="5"/>
  <c r="H150" i="5"/>
  <c r="G151" i="5"/>
  <c r="E148" i="1"/>
  <c r="F147" i="1"/>
  <c r="G155" i="1"/>
  <c r="H154" i="1"/>
  <c r="J148" i="1"/>
  <c r="K147" i="1"/>
  <c r="H151" i="5" l="1"/>
  <c r="G152" i="5"/>
  <c r="F150" i="5"/>
  <c r="E151" i="5"/>
  <c r="B154" i="5"/>
  <c r="C153" i="5"/>
  <c r="M152" i="5"/>
  <c r="L153" i="5"/>
  <c r="J154" i="5"/>
  <c r="K153" i="5"/>
  <c r="J149" i="1"/>
  <c r="K148" i="1"/>
  <c r="G156" i="1"/>
  <c r="H155" i="1"/>
  <c r="E149" i="1"/>
  <c r="F148" i="1"/>
  <c r="J155" i="5" l="1"/>
  <c r="K154" i="5"/>
  <c r="M153" i="5"/>
  <c r="L154" i="5"/>
  <c r="C154" i="5"/>
  <c r="B155" i="5"/>
  <c r="E152" i="5"/>
  <c r="F151" i="5"/>
  <c r="G153" i="5"/>
  <c r="H152" i="5"/>
  <c r="E150" i="1"/>
  <c r="F149" i="1"/>
  <c r="G157" i="1"/>
  <c r="H156" i="1"/>
  <c r="J150" i="1"/>
  <c r="K149" i="1"/>
  <c r="H153" i="5" l="1"/>
  <c r="G154" i="5"/>
  <c r="F152" i="5"/>
  <c r="E153" i="5"/>
  <c r="B156" i="5"/>
  <c r="C155" i="5"/>
  <c r="L155" i="5"/>
  <c r="M154" i="5"/>
  <c r="K155" i="5"/>
  <c r="J156" i="5"/>
  <c r="J151" i="1"/>
  <c r="K150" i="1"/>
  <c r="G158" i="1"/>
  <c r="H157" i="1"/>
  <c r="E151" i="1"/>
  <c r="F150" i="1"/>
  <c r="K156" i="5" l="1"/>
  <c r="J157" i="5"/>
  <c r="L156" i="5"/>
  <c r="M155" i="5"/>
  <c r="B157" i="5"/>
  <c r="C156" i="5"/>
  <c r="F153" i="5"/>
  <c r="E154" i="5"/>
  <c r="H154" i="5"/>
  <c r="G155" i="5"/>
  <c r="E152" i="1"/>
  <c r="F151" i="1"/>
  <c r="G159" i="1"/>
  <c r="H158" i="1"/>
  <c r="J152" i="1"/>
  <c r="K151" i="1"/>
  <c r="H155" i="5" l="1"/>
  <c r="G156" i="5"/>
  <c r="F154" i="5"/>
  <c r="E155" i="5"/>
  <c r="C157" i="5"/>
  <c r="B158" i="5"/>
  <c r="M156" i="5"/>
  <c r="L157" i="5"/>
  <c r="K157" i="5"/>
  <c r="J158" i="5"/>
  <c r="J153" i="1"/>
  <c r="K152" i="1"/>
  <c r="G160" i="1"/>
  <c r="H160" i="1" s="1"/>
  <c r="H159" i="1"/>
  <c r="E153" i="1"/>
  <c r="F152" i="1"/>
  <c r="J159" i="5" l="1"/>
  <c r="K158" i="5"/>
  <c r="M157" i="5"/>
  <c r="L158" i="5"/>
  <c r="C158" i="5"/>
  <c r="B159" i="5"/>
  <c r="E156" i="5"/>
  <c r="F155" i="5"/>
  <c r="G157" i="5"/>
  <c r="H156" i="5"/>
  <c r="E154" i="1"/>
  <c r="F153" i="1"/>
  <c r="J154" i="1"/>
  <c r="K153" i="1"/>
  <c r="H157" i="5" l="1"/>
  <c r="G158" i="5"/>
  <c r="E157" i="5"/>
  <c r="F156" i="5"/>
  <c r="B160" i="5"/>
  <c r="C160" i="5" s="1"/>
  <c r="C159" i="5"/>
  <c r="L159" i="5"/>
  <c r="M158" i="5"/>
  <c r="J160" i="5"/>
  <c r="K160" i="5" s="1"/>
  <c r="K159" i="5"/>
  <c r="J155" i="1"/>
  <c r="K154" i="1"/>
  <c r="E155" i="1"/>
  <c r="F154" i="1"/>
  <c r="M159" i="5" l="1"/>
  <c r="L160" i="5"/>
  <c r="M160" i="5" s="1"/>
  <c r="E158" i="5"/>
  <c r="F157" i="5"/>
  <c r="G159" i="5"/>
  <c r="H158" i="5"/>
  <c r="E156" i="1"/>
  <c r="F155" i="1"/>
  <c r="J156" i="1"/>
  <c r="K155" i="1"/>
  <c r="H159" i="5" l="1"/>
  <c r="G160" i="5"/>
  <c r="H160" i="5" s="1"/>
  <c r="F158" i="5"/>
  <c r="E159" i="5"/>
  <c r="J157" i="1"/>
  <c r="K156" i="1"/>
  <c r="E157" i="1"/>
  <c r="F156" i="1"/>
  <c r="F159" i="5" l="1"/>
  <c r="E160" i="5"/>
  <c r="F160" i="5" s="1"/>
  <c r="E158" i="1"/>
  <c r="F157" i="1"/>
  <c r="J158" i="1"/>
  <c r="K157" i="1"/>
  <c r="J159" i="1" l="1"/>
  <c r="K158" i="1"/>
  <c r="E159" i="1"/>
  <c r="F158" i="1"/>
  <c r="E160" i="1" l="1"/>
  <c r="F160" i="1" s="1"/>
  <c r="F159" i="1"/>
  <c r="J160" i="1"/>
  <c r="K160" i="1" s="1"/>
  <c r="K159" i="1"/>
</calcChain>
</file>

<file path=xl/sharedStrings.xml><?xml version="1.0" encoding="utf-8"?>
<sst xmlns="http://schemas.openxmlformats.org/spreadsheetml/2006/main" count="571" uniqueCount="209">
  <si>
    <t>No.</t>
    <phoneticPr fontId="2"/>
  </si>
  <si>
    <t>競技</t>
    <rPh sb="0" eb="2">
      <t>キョウギ</t>
    </rPh>
    <phoneticPr fontId="2"/>
  </si>
  <si>
    <t>種別</t>
    <rPh sb="0" eb="2">
      <t>シュベツ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</si>
  <si>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</si>
  <si>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</si>
  <si>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居住市町</t>
    <rPh sb="0" eb="4">
      <t>キョジュウシマチ</t>
    </rPh>
    <phoneticPr fontId="2"/>
  </si>
  <si>
    <t>所属（正式名称）</t>
    <rPh sb="0" eb="2">
      <t>ショゾク</t>
    </rPh>
    <rPh sb="3" eb="7">
      <t>セイシキメイショウ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</si>
  <si>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</si>
  <si>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</si>
  <si>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</si>
  <si>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E-mail</t>
    <phoneticPr fontId="2"/>
  </si>
  <si>
    <t>競技名</t>
    <rPh sb="0" eb="2">
      <t>キョウギ</t>
    </rPh>
    <rPh sb="2" eb="3">
      <t>メイ</t>
    </rPh>
    <phoneticPr fontId="2"/>
  </si>
  <si>
    <t>担当者</t>
    <rPh sb="0" eb="3">
      <t>タントウシャ</t>
    </rPh>
    <phoneticPr fontId="2"/>
  </si>
  <si>
    <t>成年男子</t>
    <rPh sb="0" eb="4">
      <t>セイネンダンシ</t>
    </rPh>
    <phoneticPr fontId="2"/>
  </si>
  <si>
    <t>陸上競技</t>
  </si>
  <si>
    <t>水泳</t>
  </si>
  <si>
    <t>サッカー</t>
  </si>
  <si>
    <t>テニス</t>
  </si>
  <si>
    <t>ローイング</t>
  </si>
  <si>
    <t>ホッケー</t>
  </si>
  <si>
    <t>ボクシング</t>
  </si>
  <si>
    <t>バレーボール</t>
  </si>
  <si>
    <t>体操</t>
  </si>
  <si>
    <t>バスケットボール</t>
  </si>
  <si>
    <t>レスリング</t>
  </si>
  <si>
    <t>セーリング</t>
  </si>
  <si>
    <t>ウエイトリフティング</t>
  </si>
  <si>
    <t>ハンドボール</t>
  </si>
  <si>
    <t>自転車</t>
  </si>
  <si>
    <t>ソフトテニス</t>
  </si>
  <si>
    <t>卓球</t>
  </si>
  <si>
    <t>軟式野球</t>
  </si>
  <si>
    <t>相撲</t>
  </si>
  <si>
    <t>馬術</t>
  </si>
  <si>
    <t>フェンシング</t>
  </si>
  <si>
    <t>柔道</t>
  </si>
  <si>
    <t>ソフトボール</t>
  </si>
  <si>
    <t>バドミントン</t>
  </si>
  <si>
    <t>弓道</t>
  </si>
  <si>
    <t>ライフル射撃</t>
  </si>
  <si>
    <t>剣道</t>
  </si>
  <si>
    <t>ラグビーフットボール</t>
  </si>
  <si>
    <t>スポーツクライミング</t>
  </si>
  <si>
    <t>カヌー</t>
  </si>
  <si>
    <t>アーチェリー</t>
  </si>
  <si>
    <t>空手道</t>
  </si>
  <si>
    <t>銃剣道</t>
  </si>
  <si>
    <t>クレー射撃</t>
  </si>
  <si>
    <t>なぎなた</t>
  </si>
  <si>
    <t>ボウリング</t>
  </si>
  <si>
    <t>ゴルフ</t>
  </si>
  <si>
    <t>トライアスロン</t>
  </si>
  <si>
    <t>スキー</t>
  </si>
  <si>
    <t>スケート</t>
  </si>
  <si>
    <t>アイスホッケー</t>
  </si>
  <si>
    <t>送付先名称</t>
    <rPh sb="0" eb="3">
      <t>ソウフサキ</t>
    </rPh>
    <rPh sb="3" eb="5">
      <t>メイショウ</t>
    </rPh>
    <phoneticPr fontId="2"/>
  </si>
  <si>
    <t>成年女子</t>
    <rPh sb="0" eb="4">
      <t>セイネンジョシ</t>
    </rPh>
    <phoneticPr fontId="2"/>
  </si>
  <si>
    <t>少年男子</t>
    <rPh sb="0" eb="4">
      <t>ショウネンダンシ</t>
    </rPh>
    <phoneticPr fontId="2"/>
  </si>
  <si>
    <t>少年女子</t>
    <rPh sb="0" eb="4">
      <t>ショウネンジョシ</t>
    </rPh>
    <phoneticPr fontId="2"/>
  </si>
  <si>
    <t>競泳</t>
    <rPh sb="0" eb="2">
      <t>キョウエイ</t>
    </rPh>
    <phoneticPr fontId="2"/>
  </si>
  <si>
    <t>種目区分</t>
    <rPh sb="0" eb="2">
      <t>シュモク</t>
    </rPh>
    <rPh sb="2" eb="4">
      <t>クブン</t>
    </rPh>
    <phoneticPr fontId="2"/>
  </si>
  <si>
    <t>水球</t>
    <rPh sb="0" eb="2">
      <t>スイキュウ</t>
    </rPh>
    <phoneticPr fontId="2"/>
  </si>
  <si>
    <t>ＯＷＳ</t>
    <phoneticPr fontId="2"/>
  </si>
  <si>
    <t>ビーチバレー</t>
    <phoneticPr fontId="2"/>
  </si>
  <si>
    <t>新体操</t>
    <rPh sb="0" eb="3">
      <t>シンタイソウ</t>
    </rPh>
    <phoneticPr fontId="2"/>
  </si>
  <si>
    <t>トランポリン</t>
    <phoneticPr fontId="2"/>
  </si>
  <si>
    <t>出場種目・階級等</t>
    <rPh sb="0" eb="2">
      <t>シュツジョウ</t>
    </rPh>
    <rPh sb="2" eb="4">
      <t>シュモク</t>
    </rPh>
    <rPh sb="5" eb="8">
      <t>カイキュウトウ</t>
    </rPh>
    <phoneticPr fontId="2"/>
  </si>
  <si>
    <t>ＳＰ</t>
    <phoneticPr fontId="2"/>
  </si>
  <si>
    <t>ＳＷ</t>
    <phoneticPr fontId="2"/>
  </si>
  <si>
    <t>種目区分</t>
    <rPh sb="0" eb="4">
      <t>シュモククブン</t>
    </rPh>
    <phoneticPr fontId="2"/>
  </si>
  <si>
    <t>ｱｰﾃｨｽﾃｨｯｸｽｲﾐﾝｸﾞ</t>
    <phoneticPr fontId="2"/>
  </si>
  <si>
    <t>６人制</t>
    <rPh sb="1" eb="3">
      <t>ニンセイ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</si>
  <si>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</si>
  <si>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</si>
  <si>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飛込</t>
    <rPh sb="0" eb="2">
      <t>トビコミ</t>
    </rPh>
    <phoneticPr fontId="2"/>
  </si>
  <si>
    <t>男子Ａ</t>
    <rPh sb="0" eb="2">
      <t>ダンシ</t>
    </rPh>
    <phoneticPr fontId="2"/>
  </si>
  <si>
    <t>男子Ｂ</t>
    <rPh sb="0" eb="2">
      <t>ダンシ</t>
    </rPh>
    <phoneticPr fontId="2"/>
  </si>
  <si>
    <t>少年</t>
    <rPh sb="0" eb="2">
      <t>ショウネン</t>
    </rPh>
    <phoneticPr fontId="2"/>
  </si>
  <si>
    <t>トラップ</t>
    <phoneticPr fontId="2"/>
  </si>
  <si>
    <t>スキート</t>
    <phoneticPr fontId="2"/>
  </si>
  <si>
    <t>種目チェック</t>
    <rPh sb="0" eb="2">
      <t>シュモク</t>
    </rPh>
    <phoneticPr fontId="2"/>
  </si>
  <si>
    <t>中ブロ</t>
    <rPh sb="0" eb="1">
      <t>ナカ</t>
    </rPh>
    <phoneticPr fontId="2"/>
  </si>
  <si>
    <t>本大会</t>
    <rPh sb="0" eb="3">
      <t>ホンタイカイ</t>
    </rPh>
    <phoneticPr fontId="2"/>
  </si>
  <si>
    <t>結団式</t>
    <rPh sb="0" eb="3">
      <t>ケツダンシキ</t>
    </rPh>
    <phoneticPr fontId="2"/>
  </si>
  <si>
    <t>「参加状況」整理用入力</t>
    <rPh sb="1" eb="5">
      <t>サンカジョウキョウ</t>
    </rPh>
    <rPh sb="6" eb="9">
      <t>セイリヨウ</t>
    </rPh>
    <rPh sb="9" eb="11">
      <t>ニュウリョク</t>
    </rPh>
    <phoneticPr fontId="2"/>
  </si>
  <si>
    <t>「委嘱状」送付用入力</t>
    <rPh sb="1" eb="4">
      <t>イショクジョウ</t>
    </rPh>
    <rPh sb="5" eb="8">
      <t>ソウフヨウ</t>
    </rPh>
    <rPh sb="8" eb="10">
      <t>ニュウリョク</t>
    </rPh>
    <phoneticPr fontId="2"/>
  </si>
  <si>
    <t>「選手団名簿」作成用入力</t>
    <phoneticPr fontId="2"/>
  </si>
  <si>
    <t>参加区分</t>
    <rPh sb="0" eb="2">
      <t>サンカ</t>
    </rPh>
    <rPh sb="2" eb="4">
      <t>クブン</t>
    </rPh>
    <phoneticPr fontId="2"/>
  </si>
  <si>
    <t>中ブロ</t>
    <rPh sb="0" eb="1">
      <t>チュウ</t>
    </rPh>
    <phoneticPr fontId="2"/>
  </si>
  <si>
    <t>中ブロ選手団</t>
    <rPh sb="0" eb="1">
      <t>チュウ</t>
    </rPh>
    <rPh sb="3" eb="6">
      <t>センシュダン</t>
    </rPh>
    <phoneticPr fontId="2"/>
  </si>
  <si>
    <t>中ブロ競技団体</t>
    <rPh sb="0" eb="1">
      <t>チュウ</t>
    </rPh>
    <rPh sb="3" eb="7">
      <t>キョウギダンタイ</t>
    </rPh>
    <phoneticPr fontId="2"/>
  </si>
  <si>
    <t>本大会選手団</t>
    <rPh sb="0" eb="3">
      <t>ホンタイカイ</t>
    </rPh>
    <rPh sb="3" eb="6">
      <t>センシュダン</t>
    </rPh>
    <phoneticPr fontId="2"/>
  </si>
  <si>
    <t>本大会競技団体</t>
    <rPh sb="0" eb="3">
      <t>ホンタイカイ</t>
    </rPh>
    <rPh sb="3" eb="7">
      <t>キョウギダンタイ</t>
    </rPh>
    <phoneticPr fontId="2"/>
  </si>
  <si>
    <t>名簿対象</t>
    <rPh sb="0" eb="2">
      <t>メイボ</t>
    </rPh>
    <rPh sb="2" eb="4">
      <t>タイショウ</t>
    </rPh>
    <phoneticPr fontId="2"/>
  </si>
  <si>
    <t>傷害補償加入</t>
    <rPh sb="0" eb="2">
      <t>ショウガイ</t>
    </rPh>
    <rPh sb="2" eb="4">
      <t>ホショウ</t>
    </rPh>
    <rPh sb="4" eb="6">
      <t>カニュウ</t>
    </rPh>
    <phoneticPr fontId="2"/>
  </si>
  <si>
    <t>合計</t>
    <rPh sb="0" eb="2">
      <t>ゴウケイ</t>
    </rPh>
    <phoneticPr fontId="2"/>
  </si>
  <si>
    <t>◎ 参加申込手続き確認書［中国ブロック］</t>
    <rPh sb="2" eb="4">
      <t>サンカ</t>
    </rPh>
    <rPh sb="4" eb="5">
      <t>モウ</t>
    </rPh>
    <rPh sb="5" eb="6">
      <t>コ</t>
    </rPh>
    <rPh sb="6" eb="8">
      <t>テツヅ</t>
    </rPh>
    <rPh sb="9" eb="12">
      <t>カクニンショ</t>
    </rPh>
    <rPh sb="13" eb="15">
      <t>チュウゴク</t>
    </rPh>
    <phoneticPr fontId="2"/>
  </si>
  <si>
    <t>１．処理事項</t>
    <rPh sb="2" eb="6">
      <t>ショリジコウ</t>
    </rPh>
    <phoneticPr fontId="2"/>
  </si>
  <si>
    <t>参加申込</t>
    <rPh sb="0" eb="3">
      <t>サンカモウ</t>
    </rPh>
    <rPh sb="3" eb="4">
      <t>コ</t>
    </rPh>
    <phoneticPr fontId="2"/>
  </si>
  <si>
    <t>宿泊申込</t>
    <rPh sb="0" eb="4">
      <t>シュクハクモウシコミ</t>
    </rPh>
    <phoneticPr fontId="2"/>
  </si>
  <si>
    <t>参加料等納入</t>
    <rPh sb="0" eb="4">
      <t>サンカリョウトウ</t>
    </rPh>
    <rPh sb="4" eb="6">
      <t>ノウニュウ</t>
    </rPh>
    <phoneticPr fontId="2"/>
  </si>
  <si>
    <t>２．参加料・傷害補償制度の納入について</t>
    <rPh sb="2" eb="5">
      <t>サンカリョウ</t>
    </rPh>
    <rPh sb="6" eb="12">
      <t>ショウガイホショウセイド</t>
    </rPh>
    <rPh sb="13" eb="15">
      <t>ノウニュウ</t>
    </rPh>
    <phoneticPr fontId="2"/>
  </si>
  <si>
    <t>　◆ 参加料は、「選手団派遣」の該当者のみ必要です。（予備登録選手等の「競技団体派遣」の該当者は不要）</t>
    <rPh sb="3" eb="6">
      <t>サンカリョウ</t>
    </rPh>
    <rPh sb="9" eb="14">
      <t>センシュダンハケン</t>
    </rPh>
    <rPh sb="16" eb="19">
      <t>ガイトウシャ</t>
    </rPh>
    <rPh sb="21" eb="23">
      <t>ヒツヨウ</t>
    </rPh>
    <rPh sb="27" eb="34">
      <t>ヨビトウロクセンシュトウ</t>
    </rPh>
    <rPh sb="36" eb="42">
      <t>キョウギダンタイハケン</t>
    </rPh>
    <rPh sb="44" eb="47">
      <t>ガイトウシャ</t>
    </rPh>
    <rPh sb="48" eb="50">
      <t>フヨウ</t>
    </rPh>
    <phoneticPr fontId="2"/>
  </si>
  <si>
    <t>　　※ 中国ブロック大会における加入者は、本大会まで有効になります。</t>
    <rPh sb="4" eb="6">
      <t>チュウゴク</t>
    </rPh>
    <rPh sb="10" eb="12">
      <t>タイカイ</t>
    </rPh>
    <rPh sb="16" eb="19">
      <t>カニュウシャ</t>
    </rPh>
    <rPh sb="21" eb="24">
      <t>ホンタイカイ</t>
    </rPh>
    <rPh sb="26" eb="28">
      <t>ユウコウ</t>
    </rPh>
    <phoneticPr fontId="2"/>
  </si>
  <si>
    <t>種別名</t>
    <rPh sb="0" eb="3">
      <t>シュベツメイ</t>
    </rPh>
    <phoneticPr fontId="2"/>
  </si>
  <si>
    <t>種別(まとめ)</t>
    <rPh sb="0" eb="2">
      <t>シュベツ</t>
    </rPh>
    <phoneticPr fontId="2"/>
  </si>
  <si>
    <t>競技団体派遣</t>
    <rPh sb="0" eb="4">
      <t>キョウギダンタイ</t>
    </rPh>
    <rPh sb="4" eb="6">
      <t>ハケン</t>
    </rPh>
    <phoneticPr fontId="2"/>
  </si>
  <si>
    <t>対象人数</t>
    <rPh sb="0" eb="2">
      <t>タイショウ</t>
    </rPh>
    <rPh sb="2" eb="4">
      <t>ニンズウ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</si>
  <si>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</si>
  <si>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</si>
  <si>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傷害補償制度
1,000円/人</t>
    <rPh sb="0" eb="6">
      <t>ショウガイホショウセイド</t>
    </rPh>
    <rPh sb="12" eb="13">
      <t>エン</t>
    </rPh>
    <rPh sb="14" eb="15">
      <t>ニン</t>
    </rPh>
    <phoneticPr fontId="2"/>
  </si>
  <si>
    <t>中ブロ参加料
1,000円/人</t>
    <rPh sb="0" eb="1">
      <t>チュウ</t>
    </rPh>
    <rPh sb="3" eb="6">
      <t>サンカリョウ</t>
    </rPh>
    <rPh sb="12" eb="13">
      <t>エン</t>
    </rPh>
    <rPh sb="14" eb="15">
      <t>ニン</t>
    </rPh>
    <phoneticPr fontId="2"/>
  </si>
  <si>
    <t>納入金額総計</t>
    <rPh sb="0" eb="4">
      <t>ノウニュウキンガク</t>
    </rPh>
    <rPh sb="4" eb="6">
      <t>ソウケイ</t>
    </rPh>
    <phoneticPr fontId="2"/>
  </si>
  <si>
    <t>競技団体派遣</t>
    <rPh sb="0" eb="6">
      <t>キョウギダンタイハケン</t>
    </rPh>
    <phoneticPr fontId="2"/>
  </si>
  <si>
    <t>選手団(監督)</t>
    <rPh sb="0" eb="3">
      <t>センシュダン</t>
    </rPh>
    <rPh sb="4" eb="6">
      <t>カントク</t>
    </rPh>
    <phoneticPr fontId="2"/>
  </si>
  <si>
    <t>選手団(選手)</t>
    <rPh sb="0" eb="3">
      <t>センシュダン</t>
    </rPh>
    <rPh sb="4" eb="6">
      <t>センシュ</t>
    </rPh>
    <phoneticPr fontId="2"/>
  </si>
  <si>
    <t>競技団体○</t>
    <rPh sb="0" eb="5">
      <t>キョウギダンタイマル</t>
    </rPh>
    <phoneticPr fontId="2"/>
  </si>
  <si>
    <t>本大会保障</t>
    <rPh sb="0" eb="3">
      <t>ホンタイカイ</t>
    </rPh>
    <rPh sb="3" eb="5">
      <t>ホショウ</t>
    </rPh>
    <phoneticPr fontId="2"/>
  </si>
  <si>
    <t>　◆ 処理済のものに「○」を入力してください。</t>
    <rPh sb="3" eb="6">
      <t>ショリズ</t>
    </rPh>
    <rPh sb="14" eb="16">
      <t>ニュウリョク</t>
    </rPh>
    <phoneticPr fontId="2"/>
  </si>
  <si>
    <t>◎ 参加申込手続き確認書［本大会］</t>
    <rPh sb="2" eb="4">
      <t>サンカ</t>
    </rPh>
    <rPh sb="4" eb="5">
      <t>モウ</t>
    </rPh>
    <rPh sb="5" eb="6">
      <t>コ</t>
    </rPh>
    <rPh sb="6" eb="8">
      <t>テツヅ</t>
    </rPh>
    <rPh sb="9" eb="12">
      <t>カクニンショ</t>
    </rPh>
    <rPh sb="13" eb="16">
      <t>ホンタイカイ</t>
    </rPh>
    <phoneticPr fontId="2"/>
  </si>
  <si>
    <t>　　※ 中国ブロック大会における加入者は、本大会まで有効になりますので、再度の加入・納入は必要ありません。</t>
    <rPh sb="4" eb="6">
      <t>チュウゴク</t>
    </rPh>
    <rPh sb="10" eb="12">
      <t>タイカイ</t>
    </rPh>
    <rPh sb="16" eb="19">
      <t>カニュウシャ</t>
    </rPh>
    <rPh sb="21" eb="24">
      <t>ホンタイカイ</t>
    </rPh>
    <rPh sb="26" eb="28">
      <t>ユウコウ</t>
    </rPh>
    <rPh sb="36" eb="38">
      <t>サイド</t>
    </rPh>
    <rPh sb="39" eb="41">
      <t>カニュウ</t>
    </rPh>
    <rPh sb="42" eb="44">
      <t>ノウニュウ</t>
    </rPh>
    <rPh sb="45" eb="47">
      <t>ヒツヨウ</t>
    </rPh>
    <phoneticPr fontId="2"/>
  </si>
  <si>
    <t>　◆ 参加者調査票を基に自動作成されるので、参加者調査票を作成してください。</t>
    <rPh sb="3" eb="6">
      <t>サンカシャ</t>
    </rPh>
    <rPh sb="6" eb="9">
      <t>チョウサヒョウ</t>
    </rPh>
    <rPh sb="10" eb="11">
      <t>モト</t>
    </rPh>
    <rPh sb="12" eb="14">
      <t>ジドウ</t>
    </rPh>
    <rPh sb="14" eb="16">
      <t>サクセイ</t>
    </rPh>
    <rPh sb="22" eb="25">
      <t>サンカシャ</t>
    </rPh>
    <rPh sb="25" eb="28">
      <t>チョウサヒョウ</t>
    </rPh>
    <rPh sb="29" eb="31">
      <t>サクセイ</t>
    </rPh>
    <phoneticPr fontId="2"/>
  </si>
  <si>
    <t>　◆ 傷害補償制度は、「選手団派遣」の監督・選手は加入が必須です。（参加者調査票から自動転記されます）</t>
    <rPh sb="3" eb="9">
      <t>ショウガイホショウセイド</t>
    </rPh>
    <rPh sb="12" eb="17">
      <t>センシュダンハケン</t>
    </rPh>
    <rPh sb="19" eb="21">
      <t>カントク</t>
    </rPh>
    <rPh sb="22" eb="24">
      <t>センシュ</t>
    </rPh>
    <rPh sb="25" eb="27">
      <t>カニュウ</t>
    </rPh>
    <rPh sb="28" eb="30">
      <t>ヒッス</t>
    </rPh>
    <rPh sb="34" eb="37">
      <t>サンカシャ</t>
    </rPh>
    <rPh sb="37" eb="40">
      <t>チョウサヒョウ</t>
    </rPh>
    <rPh sb="42" eb="46">
      <t>ジドウテンキ</t>
    </rPh>
    <phoneticPr fontId="2"/>
  </si>
  <si>
    <t>　　※ 「競技団体派遣」の予備登録選手等も加入できるので、希望者は参加者調査票の「傷害補償加入」欄に「○」を入力してください。</t>
    <rPh sb="5" eb="11">
      <t>キョウギダンタイハケン</t>
    </rPh>
    <rPh sb="13" eb="20">
      <t>ヨビトウロクセンシュトウ</t>
    </rPh>
    <rPh sb="21" eb="23">
      <t>カニュウ</t>
    </rPh>
    <rPh sb="29" eb="32">
      <t>キボウシャ</t>
    </rPh>
    <rPh sb="33" eb="36">
      <t>サンカシャ</t>
    </rPh>
    <rPh sb="36" eb="39">
      <t>チョウサヒョウ</t>
    </rPh>
    <rPh sb="41" eb="47">
      <t>ショウガイホショウカニュウ</t>
    </rPh>
    <rPh sb="48" eb="49">
      <t>ラン</t>
    </rPh>
    <rPh sb="54" eb="56">
      <t>ニュウリョク</t>
    </rPh>
    <phoneticPr fontId="2"/>
  </si>
  <si>
    <t>　　※ 「競技団体派遣」の予備登録選手等も加入できるので、希望者は参加者調査票の「傷害補償加入」欄に「○」を入力してください。</t>
    <rPh sb="5" eb="11">
      <t>キョウギダンタイハケン</t>
    </rPh>
    <rPh sb="21" eb="23">
      <t>カニュウ</t>
    </rPh>
    <rPh sb="29" eb="32">
      <t>キボウシャ</t>
    </rPh>
    <rPh sb="33" eb="36">
      <t>サンカシャ</t>
    </rPh>
    <rPh sb="36" eb="39">
      <t>チョウサヒョウ</t>
    </rPh>
    <rPh sb="41" eb="47">
      <t>ショウガイホショウカニュウ</t>
    </rPh>
    <rPh sb="48" eb="49">
      <t>ラン</t>
    </rPh>
    <rPh sb="54" eb="56">
      <t>ニュウリョク</t>
    </rPh>
    <phoneticPr fontId="2"/>
  </si>
  <si>
    <t>◆ 「選手団派遣」と「競技団体派遣」で「参加区分」や「傷害補償加入」欄の記載方法が異なりますのでご注意ください。</t>
    <rPh sb="3" eb="8">
      <t>センシュダンハケン</t>
    </rPh>
    <rPh sb="11" eb="17">
      <t>キョウギダンタイハケン</t>
    </rPh>
    <rPh sb="20" eb="24">
      <t>サンカクブン</t>
    </rPh>
    <rPh sb="27" eb="31">
      <t>ショウガイホショウ</t>
    </rPh>
    <rPh sb="31" eb="33">
      <t>カニュウ</t>
    </rPh>
    <rPh sb="34" eb="35">
      <t>ラン</t>
    </rPh>
    <rPh sb="36" eb="38">
      <t>キサイ</t>
    </rPh>
    <rPh sb="38" eb="40">
      <t>ホウホウ</t>
    </rPh>
    <rPh sb="41" eb="42">
      <t>コト</t>
    </rPh>
    <rPh sb="49" eb="51">
      <t>チュウイ</t>
    </rPh>
    <phoneticPr fontId="2"/>
  </si>
  <si>
    <t>◆ 本調査票は「中国ブロック大会」「国スポ本大会」「国スポ結団式」の参加者確認に共通で使用します。</t>
    <rPh sb="2" eb="6">
      <t>ホンチョウサヒョウ</t>
    </rPh>
    <rPh sb="8" eb="10">
      <t>チュウゴク</t>
    </rPh>
    <rPh sb="14" eb="16">
      <t>タイカイ</t>
    </rPh>
    <rPh sb="18" eb="19">
      <t>コク</t>
    </rPh>
    <rPh sb="21" eb="24">
      <t>ホンタイカイ</t>
    </rPh>
    <rPh sb="26" eb="27">
      <t>コク</t>
    </rPh>
    <rPh sb="29" eb="32">
      <t>ケツダンシキ</t>
    </rPh>
    <rPh sb="34" eb="37">
      <t>サンカシャ</t>
    </rPh>
    <rPh sb="37" eb="39">
      <t>カクニン</t>
    </rPh>
    <rPh sb="40" eb="42">
      <t>キョウツウ</t>
    </rPh>
    <rPh sb="43" eb="45">
      <t>シヨウ</t>
    </rPh>
    <phoneticPr fontId="2"/>
  </si>
  <si>
    <t>参加者調査票</t>
    <rPh sb="0" eb="3">
      <t>サンカシャ</t>
    </rPh>
    <rPh sb="3" eb="6">
      <t>チョウサヒョウ</t>
    </rPh>
    <phoneticPr fontId="2"/>
  </si>
  <si>
    <t>◆ 集計に支障を来すため、行や列の挿入・削除は絶対にしないでください。（セルのコピー＆ペーストは可）※行が不足する場合はご相談ください。</t>
    <rPh sb="2" eb="4">
      <t>シュウケイ</t>
    </rPh>
    <rPh sb="5" eb="7">
      <t>シショウ</t>
    </rPh>
    <rPh sb="8" eb="9">
      <t>キタ</t>
    </rPh>
    <rPh sb="13" eb="14">
      <t>ギョウ</t>
    </rPh>
    <rPh sb="15" eb="16">
      <t>レツ</t>
    </rPh>
    <rPh sb="17" eb="19">
      <t>ソウニュウ</t>
    </rPh>
    <rPh sb="20" eb="22">
      <t>サクジョ</t>
    </rPh>
    <rPh sb="23" eb="25">
      <t>ゼッタイ</t>
    </rPh>
    <rPh sb="48" eb="49">
      <t>カ</t>
    </rPh>
    <rPh sb="51" eb="52">
      <t>ギョウ</t>
    </rPh>
    <rPh sb="53" eb="55">
      <t>フソク</t>
    </rPh>
    <rPh sb="57" eb="59">
      <t>バアイ</t>
    </rPh>
    <rPh sb="61" eb="63">
      <t>ソウダン</t>
    </rPh>
    <phoneticPr fontId="2"/>
  </si>
  <si>
    <t>種別</t>
    <rPh sb="0" eb="2">
      <t>シュベツ</t>
    </rPh>
    <phoneticPr fontId="2"/>
  </si>
  <si>
    <t>派遣・参加区分</t>
    <rPh sb="0" eb="2">
      <t>ハケン</t>
    </rPh>
    <rPh sb="3" eb="5">
      <t>サンカ</t>
    </rPh>
    <rPh sb="5" eb="7">
      <t>クブン</t>
    </rPh>
    <phoneticPr fontId="2"/>
  </si>
  <si>
    <t>中ブロ</t>
    <rPh sb="0" eb="1">
      <t>チュウ</t>
    </rPh>
    <phoneticPr fontId="2"/>
  </si>
  <si>
    <t>本大会</t>
    <rPh sb="0" eb="3">
      <t>ホンタイカイ</t>
    </rPh>
    <phoneticPr fontId="2"/>
  </si>
  <si>
    <t>結団式</t>
    <rPh sb="0" eb="3">
      <t>ケツダンシキ</t>
    </rPh>
    <phoneticPr fontId="2"/>
  </si>
  <si>
    <t>参加状況</t>
    <rPh sb="0" eb="4">
      <t>サンカジョウキョウ</t>
    </rPh>
    <phoneticPr fontId="2"/>
  </si>
  <si>
    <t>傷害補償加入</t>
    <rPh sb="0" eb="6">
      <t>ショウガイホショウカニュウ</t>
    </rPh>
    <phoneticPr fontId="2"/>
  </si>
  <si>
    <t>「委嘱状」要否確認用入力</t>
    <rPh sb="1" eb="4">
      <t>イショクジョウ</t>
    </rPh>
    <rPh sb="5" eb="7">
      <t>ヨウヒ</t>
    </rPh>
    <rPh sb="7" eb="9">
      <t>カクニン</t>
    </rPh>
    <rPh sb="9" eb="10">
      <t>ヨウ</t>
    </rPh>
    <rPh sb="10" eb="12">
      <t>ニュウリョク</t>
    </rPh>
    <phoneticPr fontId="2"/>
  </si>
  <si>
    <t>×</t>
  </si>
  <si>
    <t>選手団</t>
  </si>
  <si>
    <t>○</t>
  </si>
  <si>
    <t>監督</t>
  </si>
  <si>
    <t>監督兼選手</t>
  </si>
  <si>
    <t>選手</t>
  </si>
  <si>
    <t>◆ 入力後に並び替えや該当行の表示選択をする場合は、10行目のオートフィルタをご利用ください。</t>
    <rPh sb="2" eb="5">
      <t>ニュウリョクゴ</t>
    </rPh>
    <rPh sb="6" eb="7">
      <t>ナラ</t>
    </rPh>
    <rPh sb="8" eb="9">
      <t>カ</t>
    </rPh>
    <rPh sb="11" eb="13">
      <t>ガイトウ</t>
    </rPh>
    <rPh sb="13" eb="14">
      <t>コウ</t>
    </rPh>
    <rPh sb="15" eb="19">
      <t>ヒョウジセンタク</t>
    </rPh>
    <rPh sb="22" eb="24">
      <t>バアイ</t>
    </rPh>
    <rPh sb="28" eb="30">
      <t>ギョウメ</t>
    </rPh>
    <rPh sb="40" eb="42">
      <t>リヨウ</t>
    </rPh>
    <phoneticPr fontId="2"/>
  </si>
  <si>
    <t>岩国市</t>
    <rPh sb="0" eb="3">
      <t>イワクニシ</t>
    </rPh>
    <phoneticPr fontId="2"/>
  </si>
  <si>
    <t>柳井市</t>
    <rPh sb="0" eb="3">
      <t>ヤナイシ</t>
    </rPh>
    <phoneticPr fontId="2"/>
  </si>
  <si>
    <t>周南市</t>
    <rPh sb="0" eb="3">
      <t>シュウナンシ</t>
    </rPh>
    <phoneticPr fontId="2"/>
  </si>
  <si>
    <t>少男　太郎</t>
    <rPh sb="0" eb="1">
      <t>ショウ</t>
    </rPh>
    <rPh sb="1" eb="2">
      <t>オトコ</t>
    </rPh>
    <rPh sb="3" eb="5">
      <t>タロウ</t>
    </rPh>
    <phoneticPr fontId="2"/>
  </si>
  <si>
    <t>山口県立岩国工業高等学校</t>
    <rPh sb="0" eb="4">
      <t>ヤマグチケンリツ</t>
    </rPh>
    <rPh sb="4" eb="6">
      <t>イワクニ</t>
    </rPh>
    <rPh sb="6" eb="8">
      <t>コウギョウ</t>
    </rPh>
    <rPh sb="8" eb="10">
      <t>コウトウ</t>
    </rPh>
    <rPh sb="10" eb="12">
      <t>ガッコウ</t>
    </rPh>
    <phoneticPr fontId="2"/>
  </si>
  <si>
    <t>少女　太郎</t>
    <rPh sb="0" eb="2">
      <t>ショウジョ</t>
    </rPh>
    <rPh sb="3" eb="5">
      <t>タロウ</t>
    </rPh>
    <phoneticPr fontId="2"/>
  </si>
  <si>
    <t>少女　一子</t>
    <rPh sb="0" eb="2">
      <t>ショウジョ</t>
    </rPh>
    <rPh sb="3" eb="5">
      <t>イチコ</t>
    </rPh>
    <phoneticPr fontId="2"/>
  </si>
  <si>
    <t>少女　三子</t>
    <rPh sb="0" eb="2">
      <t>ショウジョ</t>
    </rPh>
    <rPh sb="3" eb="4">
      <t>ミ</t>
    </rPh>
    <rPh sb="4" eb="5">
      <t>コ</t>
    </rPh>
    <phoneticPr fontId="2"/>
  </si>
  <si>
    <t>少女　二子</t>
    <rPh sb="0" eb="2">
      <t>ショウジョ</t>
    </rPh>
    <rPh sb="3" eb="4">
      <t>ニ</t>
    </rPh>
    <rPh sb="4" eb="5">
      <t>コ</t>
    </rPh>
    <phoneticPr fontId="2"/>
  </si>
  <si>
    <t>少男　一郎</t>
    <rPh sb="0" eb="1">
      <t>ショウ</t>
    </rPh>
    <rPh sb="1" eb="2">
      <t>オトコ</t>
    </rPh>
    <rPh sb="3" eb="5">
      <t>イチロウ</t>
    </rPh>
    <phoneticPr fontId="2"/>
  </si>
  <si>
    <t>少男　二郎</t>
    <rPh sb="0" eb="1">
      <t>ショウ</t>
    </rPh>
    <rPh sb="1" eb="2">
      <t>オトコ</t>
    </rPh>
    <rPh sb="3" eb="5">
      <t>ジロウ</t>
    </rPh>
    <phoneticPr fontId="2"/>
  </si>
  <si>
    <t>少男　三郎</t>
    <rPh sb="0" eb="1">
      <t>ショウ</t>
    </rPh>
    <rPh sb="1" eb="2">
      <t>オトコ</t>
    </rPh>
    <rPh sb="3" eb="5">
      <t>サブロウ</t>
    </rPh>
    <phoneticPr fontId="2"/>
  </si>
  <si>
    <t>少男　四郎</t>
    <rPh sb="0" eb="1">
      <t>ショウ</t>
    </rPh>
    <rPh sb="1" eb="2">
      <t>オトコ</t>
    </rPh>
    <rPh sb="3" eb="5">
      <t>シロウ</t>
    </rPh>
    <phoneticPr fontId="2"/>
  </si>
  <si>
    <t>少女　四子</t>
    <rPh sb="0" eb="2">
      <t>ショウジョ</t>
    </rPh>
    <rPh sb="3" eb="4">
      <t>ヨン</t>
    </rPh>
    <rPh sb="4" eb="5">
      <t>コ</t>
    </rPh>
    <phoneticPr fontId="2"/>
  </si>
  <si>
    <t>成女　一子</t>
    <rPh sb="0" eb="1">
      <t>シゲル</t>
    </rPh>
    <rPh sb="1" eb="2">
      <t>ジョ</t>
    </rPh>
    <rPh sb="3" eb="4">
      <t>イチ</t>
    </rPh>
    <rPh sb="4" eb="5">
      <t>コ</t>
    </rPh>
    <phoneticPr fontId="2"/>
  </si>
  <si>
    <t>成女　二子</t>
    <rPh sb="0" eb="1">
      <t>シゲル</t>
    </rPh>
    <rPh sb="1" eb="2">
      <t>ジョ</t>
    </rPh>
    <rPh sb="3" eb="4">
      <t>ニ</t>
    </rPh>
    <rPh sb="4" eb="5">
      <t>コ</t>
    </rPh>
    <phoneticPr fontId="2"/>
  </si>
  <si>
    <t>成女　三子</t>
    <rPh sb="0" eb="1">
      <t>シゲル</t>
    </rPh>
    <rPh sb="1" eb="2">
      <t>ジョ</t>
    </rPh>
    <rPh sb="3" eb="4">
      <t>サン</t>
    </rPh>
    <rPh sb="4" eb="5">
      <t>コ</t>
    </rPh>
    <phoneticPr fontId="2"/>
  </si>
  <si>
    <t>山口県立岩国工業高等学校</t>
    <rPh sb="0" eb="4">
      <t>ヤマグチケンリツ</t>
    </rPh>
    <rPh sb="4" eb="12">
      <t>イワクニコウギョウコウトウガッコウ</t>
    </rPh>
    <phoneticPr fontId="2"/>
  </si>
  <si>
    <t>岩国市立平田中学校</t>
    <rPh sb="0" eb="4">
      <t>イワクニシリツ</t>
    </rPh>
    <rPh sb="4" eb="6">
      <t>ヒラタ</t>
    </rPh>
    <rPh sb="6" eb="9">
      <t>チュウガッコウ</t>
    </rPh>
    <phoneticPr fontId="2"/>
  </si>
  <si>
    <t>山口県立田布施総合支援学校</t>
    <rPh sb="0" eb="4">
      <t>ヤマグチケンリツ</t>
    </rPh>
    <rPh sb="4" eb="7">
      <t>タブセ</t>
    </rPh>
    <rPh sb="7" eb="9">
      <t>ソウゴウ</t>
    </rPh>
    <rPh sb="9" eb="11">
      <t>シエン</t>
    </rPh>
    <rPh sb="11" eb="13">
      <t>ガッコウ</t>
    </rPh>
    <phoneticPr fontId="2"/>
  </si>
  <si>
    <t>競技　一郎</t>
    <rPh sb="0" eb="2">
      <t>キョウギ</t>
    </rPh>
    <rPh sb="3" eb="5">
      <t>イチロウ</t>
    </rPh>
    <phoneticPr fontId="2"/>
  </si>
  <si>
    <t>999-9999-9999</t>
    <phoneticPr fontId="2"/>
  </si>
  <si>
    <t>fencing@yamaguchi.jp</t>
    <phoneticPr fontId="2"/>
  </si>
  <si>
    <t>岩国市錦見二丁目４番８５号</t>
    <rPh sb="0" eb="3">
      <t>イワクニシ</t>
    </rPh>
    <rPh sb="3" eb="5">
      <t>ニシキミ</t>
    </rPh>
    <rPh sb="5" eb="8">
      <t>ニチョウメ</t>
    </rPh>
    <rPh sb="9" eb="10">
      <t>バン</t>
    </rPh>
    <rPh sb="12" eb="13">
      <t>ゴウ</t>
    </rPh>
    <phoneticPr fontId="2"/>
  </si>
  <si>
    <t>山口県立岩国工業高等学校　○○事務長</t>
    <rPh sb="0" eb="4">
      <t>ヤマグチケンリツ</t>
    </rPh>
    <rPh sb="4" eb="12">
      <t>イワクニコウギョウコウトウガッコウ</t>
    </rPh>
    <rPh sb="15" eb="18">
      <t>ジムチョウ</t>
    </rPh>
    <phoneticPr fontId="2"/>
  </si>
  <si>
    <t>岩国市平田６丁目１０－３３</t>
    <rPh sb="0" eb="3">
      <t>イワクニシ</t>
    </rPh>
    <rPh sb="3" eb="5">
      <t>ヒラタ</t>
    </rPh>
    <rPh sb="6" eb="8">
      <t>チョウメ</t>
    </rPh>
    <phoneticPr fontId="2"/>
  </si>
  <si>
    <t>岩国市立平田中学校</t>
    <rPh sb="0" eb="4">
      <t>イワクニシリツ</t>
    </rPh>
    <rPh sb="4" eb="9">
      <t>ヒラタチュウガッコウ</t>
    </rPh>
    <phoneticPr fontId="2"/>
  </si>
  <si>
    <t>熊毛郡田布施町麻郷奥１２７</t>
    <rPh sb="0" eb="3">
      <t>クマゲグン</t>
    </rPh>
    <rPh sb="3" eb="7">
      <t>タブセチョウ</t>
    </rPh>
    <rPh sb="7" eb="9">
      <t>オゴウ</t>
    </rPh>
    <rPh sb="9" eb="10">
      <t>オク</t>
    </rPh>
    <phoneticPr fontId="2"/>
  </si>
  <si>
    <t>山口県立田布施総合支援学校　総務課</t>
    <rPh sb="0" eb="4">
      <t>ヤマグチケンリツ</t>
    </rPh>
    <rPh sb="4" eb="7">
      <t>タブセ</t>
    </rPh>
    <rPh sb="7" eb="9">
      <t>ソウゴウ</t>
    </rPh>
    <rPh sb="9" eb="13">
      <t>シエンガッコウ</t>
    </rPh>
    <rPh sb="14" eb="17">
      <t>ソウムカ</t>
    </rPh>
    <phoneticPr fontId="2"/>
  </si>
  <si>
    <t>競技団体</t>
  </si>
  <si>
    <t>予備登録選手</t>
    <rPh sb="0" eb="6">
      <t>ヨビトウロクセンシュ</t>
    </rPh>
    <phoneticPr fontId="2"/>
  </si>
  <si>
    <t>東京都北区</t>
    <rPh sb="0" eb="3">
      <t>トウキョウト</t>
    </rPh>
    <rPh sb="3" eb="5">
      <t>キタク</t>
    </rPh>
    <phoneticPr fontId="2"/>
  </si>
  <si>
    <t>東京都練馬区</t>
    <rPh sb="0" eb="3">
      <t>トウキョウト</t>
    </rPh>
    <rPh sb="3" eb="6">
      <t>ネリマク</t>
    </rPh>
    <phoneticPr fontId="2"/>
  </si>
  <si>
    <t>成男　一郎</t>
    <rPh sb="0" eb="2">
      <t>ナリオ</t>
    </rPh>
    <rPh sb="3" eb="5">
      <t>イチロウ</t>
    </rPh>
    <phoneticPr fontId="2"/>
  </si>
  <si>
    <t>成男　二郎</t>
    <rPh sb="0" eb="2">
      <t>ナリオ</t>
    </rPh>
    <rPh sb="3" eb="5">
      <t>ジロウ</t>
    </rPh>
    <phoneticPr fontId="2"/>
  </si>
  <si>
    <t>成男　三郎</t>
    <rPh sb="0" eb="2">
      <t>ナリオ</t>
    </rPh>
    <rPh sb="3" eb="5">
      <t>サブロウ</t>
    </rPh>
    <phoneticPr fontId="2"/>
  </si>
  <si>
    <t>(株)○○銀行</t>
    <rPh sb="1" eb="2">
      <t>カブ</t>
    </rPh>
    <rPh sb="5" eb="7">
      <t>ギンコウ</t>
    </rPh>
    <phoneticPr fontId="2"/>
  </si>
  <si>
    <t>(株)○○銀行　柳井支店</t>
    <rPh sb="1" eb="2">
      <t>カブ</t>
    </rPh>
    <rPh sb="5" eb="7">
      <t>ギンコウ</t>
    </rPh>
    <rPh sb="8" eb="12">
      <t>ヤナイシテン</t>
    </rPh>
    <phoneticPr fontId="2"/>
  </si>
  <si>
    <t>柳井市中央２丁目ｘ－ｘｘ</t>
    <rPh sb="0" eb="3">
      <t>ヤナイシ</t>
    </rPh>
    <rPh sb="3" eb="5">
      <t>チュウオウ</t>
    </rPh>
    <rPh sb="6" eb="8">
      <t>チョウメ</t>
    </rPh>
    <phoneticPr fontId="2"/>
  </si>
  <si>
    <t>○○大学</t>
    <rPh sb="2" eb="4">
      <t>ダイガク</t>
    </rPh>
    <phoneticPr fontId="2"/>
  </si>
  <si>
    <t>○○航空(株)</t>
    <rPh sb="2" eb="4">
      <t>コウクウ</t>
    </rPh>
    <rPh sb="4" eb="7">
      <t>カブ</t>
    </rPh>
    <rPh sb="5" eb="6">
      <t>カブ</t>
    </rPh>
    <phoneticPr fontId="2"/>
  </si>
  <si>
    <t>(株)○○</t>
    <rPh sb="1" eb="2">
      <t>カブ</t>
    </rPh>
    <phoneticPr fontId="2"/>
  </si>
  <si>
    <t>岩国市牛野谷町ｘ－ｘｘ－ｘｘ</t>
    <rPh sb="0" eb="3">
      <t>イワクニシ</t>
    </rPh>
    <rPh sb="3" eb="6">
      <t>ウシノヤ</t>
    </rPh>
    <rPh sb="6" eb="7">
      <t>チョウ</t>
    </rPh>
    <phoneticPr fontId="2"/>
  </si>
  <si>
    <t>東京都品川区ｘ－ｘ－ｘｘ</t>
    <rPh sb="0" eb="3">
      <t>トウキョウト</t>
    </rPh>
    <rPh sb="3" eb="6">
      <t>シナガワク</t>
    </rPh>
    <phoneticPr fontId="2"/>
  </si>
  <si>
    <t>東京都新宿区戸山ｘ－ｘｘ－ｘ</t>
    <rPh sb="0" eb="6">
      <t>トウキョウトシンジュクク</t>
    </rPh>
    <rPh sb="6" eb="8">
      <t>トヤマ</t>
    </rPh>
    <phoneticPr fontId="2"/>
  </si>
  <si>
    <t>全種別</t>
    <rPh sb="0" eb="3">
      <t>ゼンシュベツ</t>
    </rPh>
    <phoneticPr fontId="2"/>
  </si>
  <si>
    <t>会長</t>
    <rPh sb="0" eb="2">
      <t>カイチョウ</t>
    </rPh>
    <phoneticPr fontId="2"/>
  </si>
  <si>
    <t>副会長</t>
    <rPh sb="0" eb="3">
      <t>フクカイチョウ</t>
    </rPh>
    <phoneticPr fontId="2"/>
  </si>
  <si>
    <t>競技　二郎</t>
    <rPh sb="0" eb="2">
      <t>キョウギ</t>
    </rPh>
    <rPh sb="3" eb="5">
      <t>ジロウ</t>
    </rPh>
    <phoneticPr fontId="2"/>
  </si>
  <si>
    <t>○○学園高等学校</t>
    <rPh sb="2" eb="4">
      <t>ガクエン</t>
    </rPh>
    <rPh sb="4" eb="8">
      <t>コウトウガッコウ</t>
    </rPh>
    <phoneticPr fontId="2"/>
  </si>
  <si>
    <t>○○学園高等学校　総務課</t>
    <rPh sb="2" eb="4">
      <t>ガクエン</t>
    </rPh>
    <rPh sb="4" eb="6">
      <t>コウトウ</t>
    </rPh>
    <rPh sb="6" eb="8">
      <t>ガッコウ</t>
    </rPh>
    <rPh sb="9" eb="12">
      <t>ソウムカ</t>
    </rPh>
    <phoneticPr fontId="2"/>
  </si>
  <si>
    <t>柳井市古開作ｘｘｘ</t>
    <rPh sb="0" eb="3">
      <t>ヤナイシ</t>
    </rPh>
    <rPh sb="3" eb="6">
      <t>コガイサク</t>
    </rPh>
    <phoneticPr fontId="2"/>
  </si>
  <si>
    <t>山口県フェンシング協会</t>
    <rPh sb="0" eb="3">
      <t>ヤマグチケン</t>
    </rPh>
    <rPh sb="9" eb="11">
      <t>キョウカイ</t>
    </rPh>
    <phoneticPr fontId="2"/>
  </si>
  <si>
    <t>(株)○○　総務課</t>
    <rPh sb="1" eb="2">
      <t>カブ</t>
    </rPh>
    <rPh sb="6" eb="9">
      <t>ソウムカ</t>
    </rPh>
    <phoneticPr fontId="2"/>
  </si>
  <si>
    <t>○○航空(株)</t>
    <rPh sb="2" eb="4">
      <t>コウクウ</t>
    </rPh>
    <rPh sb="5" eb="6">
      <t>カブ</t>
    </rPh>
    <phoneticPr fontId="2"/>
  </si>
  <si>
    <t>○○大学　スポーツセンター</t>
    <rPh sb="2" eb="4">
      <t>ダイガク</t>
    </rPh>
    <phoneticPr fontId="2"/>
  </si>
  <si>
    <t>成年</t>
    <rPh sb="0" eb="2">
      <t>セイネン</t>
    </rPh>
    <phoneticPr fontId="2"/>
  </si>
  <si>
    <t>成年男子</t>
    <rPh sb="0" eb="4">
      <t>セイネンダンシ</t>
    </rPh>
    <phoneticPr fontId="2"/>
  </si>
  <si>
    <t>成年女子</t>
    <rPh sb="0" eb="4">
      <t>セイネンジョシ</t>
    </rPh>
    <phoneticPr fontId="2"/>
  </si>
  <si>
    <t>少年男子</t>
    <rPh sb="0" eb="4">
      <t>ショウネンダンシ</t>
    </rPh>
    <phoneticPr fontId="2"/>
  </si>
  <si>
    <t>少年女子</t>
    <rPh sb="0" eb="4">
      <t>ショウネンジョシ</t>
    </rPh>
    <phoneticPr fontId="2"/>
  </si>
  <si>
    <t>本大会参加料</t>
    <rPh sb="0" eb="3">
      <t>ホンタイカイ</t>
    </rPh>
    <rPh sb="3" eb="6">
      <t>サンカリョウ</t>
    </rPh>
    <phoneticPr fontId="2"/>
  </si>
  <si>
    <t>中ブロ選手団⇒本大会競技団体</t>
    <rPh sb="0" eb="1">
      <t>チュウ</t>
    </rPh>
    <rPh sb="3" eb="6">
      <t>センシュダン</t>
    </rPh>
    <rPh sb="7" eb="10">
      <t>ホンタイカイ</t>
    </rPh>
    <rPh sb="10" eb="14">
      <t>キョウギダンタイ</t>
    </rPh>
    <phoneticPr fontId="2"/>
  </si>
  <si>
    <t>少年男子</t>
    <rPh sb="0" eb="2">
      <t>ショウネン</t>
    </rPh>
    <rPh sb="2" eb="4">
      <t>ダンシ</t>
    </rPh>
    <phoneticPr fontId="2"/>
  </si>
  <si>
    <t>成年男子</t>
    <rPh sb="0" eb="2">
      <t>セイネン</t>
    </rPh>
    <rPh sb="2" eb="4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</si>
</sst>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-####"/>
    <numFmt numFmtId="177" formatCode="&quot;第&quot;##&quot;回 国民スポーツ大会（中国ブロック・本大会・結団式）参加者調査票&quot;"/>
    <numFmt numFmtId="178" formatCode="#,##0&quot;円/人&quot;"/>
    <numFmt numFmtId="179" formatCode="&quot;(少年種別選手：&quot;#,##0&quot;円/人)&quot;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1" fillId="0" borderId="18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textRotation="255" shrinkToFit="1"/>
    </xf>
    <xf numFmtId="0" fontId="1" fillId="0" borderId="0" xfId="0" applyFont="1" applyAlignment="1">
      <alignment horizontal="right" vertical="center" shrinkToFit="1"/>
    </xf>
    <xf numFmtId="0" fontId="1" fillId="0" borderId="24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3" xfId="0" applyFont="1" applyBorder="1">
      <alignment vertical="center"/>
    </xf>
    <xf numFmtId="0" fontId="5" fillId="0" borderId="0" xfId="0" applyFont="1">
      <alignment vertical="center"/>
    </xf>
    <xf numFmtId="0" fontId="1" fillId="7" borderId="13" xfId="0" applyFont="1" applyFill="1" applyBorder="1" applyAlignment="1">
      <alignment vertical="center" shrinkToFit="1"/>
    </xf>
    <xf numFmtId="0" fontId="1" fillId="7" borderId="12" xfId="0" applyFont="1" applyFill="1" applyBorder="1" applyAlignment="1">
      <alignment vertical="center" shrinkToFit="1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49" xfId="0" applyFont="1" applyBorder="1">
      <alignment vertical="center"/>
    </xf>
    <xf numFmtId="38" fontId="1" fillId="0" borderId="5" xfId="1" applyFont="1" applyBorder="1">
      <alignment vertical="center"/>
    </xf>
    <xf numFmtId="38" fontId="1" fillId="0" borderId="37" xfId="1" applyFont="1" applyBorder="1">
      <alignment vertical="center"/>
    </xf>
    <xf numFmtId="38" fontId="1" fillId="0" borderId="39" xfId="1" applyFont="1" applyBorder="1">
      <alignment vertical="center"/>
    </xf>
    <xf numFmtId="38" fontId="1" fillId="0" borderId="45" xfId="1" applyFont="1" applyBorder="1">
      <alignment vertical="center"/>
    </xf>
    <xf numFmtId="38" fontId="1" fillId="0" borderId="47" xfId="1" applyFont="1" applyBorder="1">
      <alignment vertical="center"/>
    </xf>
    <xf numFmtId="38" fontId="1" fillId="0" borderId="48" xfId="1" applyFont="1" applyBorder="1">
      <alignment vertical="center"/>
    </xf>
    <xf numFmtId="38" fontId="1" fillId="0" borderId="8" xfId="1" applyFont="1" applyBorder="1">
      <alignment vertical="center"/>
    </xf>
    <xf numFmtId="0" fontId="1" fillId="0" borderId="50" xfId="0" applyFont="1" applyBorder="1">
      <alignment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51" xfId="0" applyFont="1" applyBorder="1">
      <alignment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38" fontId="1" fillId="0" borderId="54" xfId="1" applyFont="1" applyBorder="1">
      <alignment vertical="center"/>
    </xf>
    <xf numFmtId="0" fontId="1" fillId="0" borderId="55" xfId="0" applyFont="1" applyBorder="1">
      <alignment vertical="center"/>
    </xf>
    <xf numFmtId="38" fontId="1" fillId="0" borderId="56" xfId="1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1" fillId="0" borderId="59" xfId="0" applyFont="1" applyBorder="1">
      <alignment vertical="center"/>
    </xf>
    <xf numFmtId="38" fontId="5" fillId="0" borderId="65" xfId="1" applyFont="1" applyBorder="1" applyAlignment="1">
      <alignment vertical="center"/>
    </xf>
    <xf numFmtId="0" fontId="5" fillId="0" borderId="6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67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31" xfId="0" applyFont="1" applyBorder="1" applyAlignment="1">
      <alignment vertical="center" shrinkToFit="1"/>
    </xf>
    <xf numFmtId="0" fontId="1" fillId="0" borderId="32" xfId="0" applyFont="1" applyBorder="1" applyAlignment="1" applyProtection="1">
      <alignment vertical="center" shrinkToFit="1"/>
      <protection locked="0"/>
    </xf>
    <xf numFmtId="0" fontId="1" fillId="0" borderId="33" xfId="0" applyFont="1" applyBorder="1" applyAlignment="1">
      <alignment vertical="center" shrinkToFit="1"/>
    </xf>
    <xf numFmtId="0" fontId="1" fillId="0" borderId="34" xfId="0" applyFont="1" applyBorder="1" applyAlignment="1" applyProtection="1">
      <alignment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176" fontId="1" fillId="0" borderId="31" xfId="0" applyNumberFormat="1" applyFont="1" applyBorder="1" applyAlignment="1" applyProtection="1">
      <alignment horizontal="center" vertical="center" shrinkToFit="1"/>
      <protection locked="0"/>
    </xf>
    <xf numFmtId="176" fontId="1" fillId="0" borderId="33" xfId="0" applyNumberFormat="1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" fillId="8" borderId="78" xfId="0" applyFont="1" applyFill="1" applyBorder="1" applyAlignment="1">
      <alignment horizontal="center" vertical="center" shrinkToFit="1"/>
    </xf>
    <xf numFmtId="0" fontId="1" fillId="8" borderId="7" xfId="0" applyFont="1" applyFill="1" applyBorder="1" applyAlignment="1">
      <alignment horizontal="center" vertical="center" shrinkToFit="1"/>
    </xf>
    <xf numFmtId="0" fontId="1" fillId="8" borderId="79" xfId="0" applyFont="1" applyFill="1" applyBorder="1" applyAlignment="1">
      <alignment horizontal="center" vertical="center" shrinkToFit="1"/>
    </xf>
    <xf numFmtId="49" fontId="1" fillId="0" borderId="0" xfId="0" applyNumberFormat="1" applyFont="1" applyAlignment="1">
      <alignment vertical="center" shrinkToFit="1"/>
    </xf>
    <xf numFmtId="0" fontId="1" fillId="0" borderId="88" xfId="0" applyFont="1" applyBorder="1" applyAlignment="1">
      <alignment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right" vertical="center" shrinkToFit="1"/>
    </xf>
    <xf numFmtId="178" fontId="1" fillId="0" borderId="89" xfId="1" applyNumberFormat="1" applyFont="1" applyBorder="1" applyAlignment="1">
      <alignment horizontal="center" vertical="center" wrapText="1"/>
    </xf>
    <xf numFmtId="179" fontId="7" fillId="0" borderId="97" xfId="1" applyNumberFormat="1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 shrinkToFit="1"/>
    </xf>
    <xf numFmtId="0" fontId="1" fillId="0" borderId="110" xfId="0" applyFont="1" applyBorder="1" applyAlignment="1">
      <alignment horizontal="center" vertical="center" shrinkToFit="1"/>
    </xf>
    <xf numFmtId="0" fontId="1" fillId="0" borderId="11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vertical="top" shrinkToFit="1"/>
    </xf>
    <xf numFmtId="0" fontId="1" fillId="0" borderId="70" xfId="0" applyFont="1" applyBorder="1" applyAlignment="1" applyProtection="1">
      <alignment horizontal="center" vertical="center" shrinkToFit="1"/>
      <protection locked="0"/>
    </xf>
    <xf numFmtId="0" fontId="1" fillId="0" borderId="77" xfId="0" applyFont="1" applyBorder="1" applyAlignment="1" applyProtection="1">
      <alignment horizontal="center" vertical="center" shrinkToFit="1"/>
      <protection locked="0"/>
    </xf>
    <xf numFmtId="0" fontId="1" fillId="0" borderId="71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50" xfId="0" applyFon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Border="1" applyAlignment="1" applyProtection="1">
      <alignment horizontal="center" vertical="center" shrinkToFit="1"/>
      <protection locked="0"/>
    </xf>
    <xf numFmtId="49" fontId="1" fillId="0" borderId="50" xfId="0" applyNumberFormat="1" applyFont="1" applyBorder="1" applyAlignment="1" applyProtection="1">
      <alignment horizontal="center" vertical="center" shrinkToFit="1"/>
      <protection locked="0"/>
    </xf>
    <xf numFmtId="49" fontId="1" fillId="0" borderId="75" xfId="0" applyNumberFormat="1" applyFont="1" applyBorder="1" applyAlignment="1" applyProtection="1">
      <alignment horizontal="center" vertical="center" shrinkToFit="1"/>
      <protection locked="0"/>
    </xf>
    <xf numFmtId="49" fontId="1" fillId="0" borderId="86" xfId="0" applyNumberFormat="1" applyFont="1" applyBorder="1" applyAlignment="1" applyProtection="1">
      <alignment horizontal="center" vertical="center" shrinkToFit="1"/>
      <protection locked="0"/>
    </xf>
    <xf numFmtId="49" fontId="1" fillId="0" borderId="76" xfId="0" applyNumberFormat="1" applyFont="1" applyBorder="1" applyAlignment="1" applyProtection="1">
      <alignment horizontal="center" vertical="center" shrinkToFit="1"/>
      <protection locked="0"/>
    </xf>
    <xf numFmtId="0" fontId="1" fillId="2" borderId="70" xfId="0" applyFont="1" applyFill="1" applyBorder="1" applyAlignment="1">
      <alignment horizontal="center" vertical="center" shrinkToFit="1"/>
    </xf>
    <xf numFmtId="0" fontId="1" fillId="2" borderId="77" xfId="0" applyFont="1" applyFill="1" applyBorder="1" applyAlignment="1">
      <alignment horizontal="center" vertical="center" shrinkToFit="1"/>
    </xf>
    <xf numFmtId="0" fontId="1" fillId="2" borderId="71" xfId="0" applyFont="1" applyFill="1" applyBorder="1" applyAlignment="1">
      <alignment horizontal="center" vertical="center" shrinkToFit="1"/>
    </xf>
    <xf numFmtId="177" fontId="9" fillId="0" borderId="0" xfId="0" applyNumberFormat="1" applyFont="1" applyAlignment="1" applyProtection="1">
      <alignment horizontal="left" vertical="center" shrinkToFit="1"/>
      <protection locked="0"/>
    </xf>
    <xf numFmtId="0" fontId="1" fillId="0" borderId="68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1" fillId="5" borderId="68" xfId="0" applyFont="1" applyFill="1" applyBorder="1" applyAlignment="1">
      <alignment horizontal="center" vertical="center" shrinkToFit="1"/>
    </xf>
    <xf numFmtId="0" fontId="1" fillId="5" borderId="77" xfId="0" applyFont="1" applyFill="1" applyBorder="1" applyAlignment="1">
      <alignment horizontal="center" vertical="center" shrinkToFit="1"/>
    </xf>
    <xf numFmtId="0" fontId="1" fillId="5" borderId="71" xfId="0" applyFont="1" applyFill="1" applyBorder="1" applyAlignment="1">
      <alignment horizontal="center" vertical="center" shrinkToFit="1"/>
    </xf>
    <xf numFmtId="0" fontId="1" fillId="4" borderId="68" xfId="0" applyFont="1" applyFill="1" applyBorder="1" applyAlignment="1">
      <alignment horizontal="center" vertical="center" shrinkToFit="1"/>
    </xf>
    <xf numFmtId="0" fontId="1" fillId="4" borderId="71" xfId="0" applyFont="1" applyFill="1" applyBorder="1" applyAlignment="1">
      <alignment horizontal="center" vertical="center" shrinkToFit="1"/>
    </xf>
    <xf numFmtId="0" fontId="1" fillId="3" borderId="68" xfId="0" applyFont="1" applyFill="1" applyBorder="1" applyAlignment="1">
      <alignment horizontal="center" vertical="center" shrinkToFit="1"/>
    </xf>
    <xf numFmtId="0" fontId="1" fillId="3" borderId="77" xfId="0" applyFont="1" applyFill="1" applyBorder="1" applyAlignment="1">
      <alignment horizontal="center" vertical="center" shrinkToFit="1"/>
    </xf>
    <xf numFmtId="0" fontId="1" fillId="3" borderId="71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6" borderId="21" xfId="0" applyFont="1" applyFill="1" applyBorder="1" applyAlignment="1">
      <alignment horizontal="center" vertical="center" shrinkToFit="1"/>
    </xf>
    <xf numFmtId="0" fontId="1" fillId="6" borderId="22" xfId="0" applyFont="1" applyFill="1" applyBorder="1" applyAlignment="1">
      <alignment horizontal="center" vertical="center" shrinkToFit="1"/>
    </xf>
    <xf numFmtId="0" fontId="1" fillId="6" borderId="23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66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8" fontId="1" fillId="0" borderId="60" xfId="1" applyFont="1" applyBorder="1" applyAlignment="1">
      <alignment horizontal="center" vertical="center"/>
    </xf>
    <xf numFmtId="38" fontId="1" fillId="0" borderId="61" xfId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96" xfId="0" applyFont="1" applyBorder="1">
      <alignment vertical="center"/>
    </xf>
    <xf numFmtId="0" fontId="1" fillId="0" borderId="91" xfId="0" applyFont="1" applyBorder="1">
      <alignment vertical="center"/>
    </xf>
    <xf numFmtId="0" fontId="1" fillId="0" borderId="101" xfId="0" applyFont="1" applyBorder="1">
      <alignment vertical="center"/>
    </xf>
    <xf numFmtId="38" fontId="1" fillId="0" borderId="103" xfId="1" applyFont="1" applyBorder="1" applyAlignment="1">
      <alignment horizontal="center" vertical="center"/>
    </xf>
    <xf numFmtId="38" fontId="1" fillId="0" borderId="104" xfId="1" applyFont="1" applyBorder="1" applyAlignment="1">
      <alignment horizontal="center" vertical="center"/>
    </xf>
    <xf numFmtId="38" fontId="1" fillId="0" borderId="105" xfId="1" applyFont="1" applyBorder="1" applyAlignment="1">
      <alignment horizontal="center" vertical="center"/>
    </xf>
    <xf numFmtId="38" fontId="1" fillId="0" borderId="106" xfId="1" applyFont="1" applyBorder="1" applyAlignment="1">
      <alignment horizontal="center" vertical="center"/>
    </xf>
    <xf numFmtId="38" fontId="1" fillId="0" borderId="107" xfId="1" applyFont="1" applyBorder="1" applyAlignment="1">
      <alignment horizontal="center" vertical="center"/>
    </xf>
    <xf numFmtId="38" fontId="1" fillId="0" borderId="108" xfId="1" applyFont="1" applyBorder="1" applyAlignment="1">
      <alignment horizontal="center" vertical="center"/>
    </xf>
    <xf numFmtId="38" fontId="1" fillId="0" borderId="95" xfId="1" applyFont="1" applyBorder="1" applyAlignment="1">
      <alignment vertical="center"/>
    </xf>
    <xf numFmtId="38" fontId="1" fillId="0" borderId="90" xfId="1" applyFont="1" applyBorder="1" applyAlignment="1">
      <alignment vertical="center"/>
    </xf>
    <xf numFmtId="38" fontId="1" fillId="0" borderId="100" xfId="1" applyFont="1" applyBorder="1" applyAlignment="1">
      <alignment vertical="center"/>
    </xf>
    <xf numFmtId="38" fontId="1" fillId="0" borderId="93" xfId="1" applyFont="1" applyBorder="1" applyAlignment="1">
      <alignment vertical="center"/>
    </xf>
    <xf numFmtId="38" fontId="1" fillId="0" borderId="87" xfId="1" applyFont="1" applyBorder="1" applyAlignment="1">
      <alignment vertical="center"/>
    </xf>
    <xf numFmtId="38" fontId="1" fillId="0" borderId="98" xfId="1" applyFont="1" applyBorder="1" applyAlignment="1">
      <alignment vertical="center"/>
    </xf>
    <xf numFmtId="0" fontId="1" fillId="0" borderId="94" xfId="0" applyFont="1" applyBorder="1">
      <alignment vertical="center"/>
    </xf>
    <xf numFmtId="0" fontId="1" fillId="0" borderId="92" xfId="0" applyFont="1" applyBorder="1">
      <alignment vertical="center"/>
    </xf>
    <xf numFmtId="0" fontId="1" fillId="0" borderId="99" xfId="0" applyFont="1" applyBorder="1">
      <alignment vertical="center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4"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142058</xdr:colOff>
      <xdr:row>18</xdr:row>
      <xdr:rowOff>143691</xdr:rowOff>
    </xdr:from>
    <xdr:to>
      <xdr:col>23</xdr:col>
      <xdr:colOff>163286</xdr:colOff>
      <xdr:row>26</xdr:row>
      <xdr:rowOff>161380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D42AEBB-49D1-0E57-8096-24E9DD211D00}"/>
            </a:ext>
          </a:extLst>
        </xdr:cNvPr>
        <xdr:cNvSpPr/>
      </xdr:nvSpPr>
      <xdr:spPr>
        <a:xfrm>
          <a:off x="3598272" y="3368584"/>
          <a:ext cx="2456907" cy="1432832"/>
        </a:xfrm>
        <a:prstGeom prst="wedgeRectCallout">
          <a:avLst>
            <a:gd name="adj1" fmla="val -63558"/>
            <a:gd name="adj2" fmla="val -62190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エントリー数の都合などにより、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中ブロ時点は「選手団派遣」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本大会では「競技団体派遣」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となった場合などは、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中ブロ時点は「選手」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本大会では「予備登録選手」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のように変更してください</a:t>
          </a:r>
        </a:p>
      </xdr:txBody>
    </xdr:sp>
    <xdr:clientData/>
  </xdr:twoCellAnchor>
  <xdr:twoCellAnchor>
    <xdr:from>
      <xdr:col>29</xdr:col>
      <xdr:colOff>674074</xdr:colOff>
      <xdr:row>21</xdr:row>
      <xdr:rowOff>104775</xdr:rowOff>
    </xdr:from>
    <xdr:to>
      <xdr:col>32</xdr:col>
      <xdr:colOff>705914</xdr:colOff>
      <xdr:row>24</xdr:row>
      <xdr:rowOff>95250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F856C24-B00C-4C95-9A05-17FAD3FC454E}"/>
            </a:ext>
          </a:extLst>
        </xdr:cNvPr>
        <xdr:cNvSpPr/>
      </xdr:nvSpPr>
      <xdr:spPr>
        <a:xfrm>
          <a:off x="13451181" y="3860346"/>
          <a:ext cx="2195376" cy="521154"/>
        </a:xfrm>
        <a:prstGeom prst="wedgeRectCallout">
          <a:avLst>
            <a:gd name="adj1" fmla="val -57902"/>
            <a:gd name="adj2" fmla="val 107070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「競技団体派遣」で補償に加入される場合は「○」を入力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2B93-C5E2-41DD-8C38-CE4F92EC5B79}">
  <sheetPr>
    <pageSetUpPr fitToPage="1"/>
  </sheetPr>
  <dimension ref="A1:AL175"/>
  <sheetViews>
    <sheetView tabSelected="1" zoomScale="70" zoomScaleNormal="70" workbookViewId="0">
      <selection activeCell="T11" sqref="T11"/>
    </sheetView>
  </sheetViews>
  <sheetFormatPr defaultRowHeight="14.4" x14ac:dyDescent="0.45"/>
  <cols>
    <col min="1" max="1" width="3.09765625" style="3" customWidth="1"/>
    <col min="2" max="2" width="3.09765625" style="3" hidden="1" customWidth="1"/>
    <col min="3" max="4" width="37.59765625" style="3" hidden="1" customWidth="1"/>
    <col min="5" max="5" width="3.09765625" style="3" hidden="1" customWidth="1"/>
    <col min="6" max="6" width="16.69921875" style="3" hidden="1" customWidth="1"/>
    <col min="7" max="7" width="3.09765625" style="3" hidden="1" customWidth="1"/>
    <col min="8" max="8" width="37.59765625" style="3" hidden="1" customWidth="1"/>
    <col min="9" max="9" width="27.69921875" style="3" hidden="1" customWidth="1"/>
    <col min="10" max="10" width="3.09765625" style="3" hidden="1" customWidth="1"/>
    <col min="11" max="11" width="16.69921875" style="3" hidden="1" customWidth="1"/>
    <col min="12" max="12" width="3.09765625" style="3" hidden="1" customWidth="1"/>
    <col min="13" max="14" width="25.19921875" style="3" hidden="1" customWidth="1"/>
    <col min="15" max="16" width="32.59765625" style="3" hidden="1" customWidth="1"/>
    <col min="17" max="17" width="15.5" style="3" hidden="1" customWidth="1"/>
    <col min="18" max="18" width="15.5" style="4" hidden="1" customWidth="1"/>
    <col min="19" max="19" width="5" style="3" customWidth="1"/>
    <col min="20" max="20" width="15" style="3" customWidth="1"/>
    <col min="21" max="21" width="10" style="4" customWidth="1"/>
    <col min="22" max="22" width="12.09765625" style="4" customWidth="1"/>
    <col min="23" max="23" width="32" style="4" customWidth="1"/>
    <col min="24" max="24" width="20" style="4" customWidth="1"/>
    <col min="25" max="25" width="25" style="4" customWidth="1"/>
    <col min="26" max="26" width="17" style="4" customWidth="1"/>
    <col min="27" max="34" width="9.5" style="4" customWidth="1"/>
    <col min="35" max="35" width="12" style="4" customWidth="1"/>
    <col min="36" max="36" width="40" style="4" customWidth="1"/>
    <col min="37" max="37" width="45" style="4" customWidth="1"/>
    <col min="38" max="38" width="8.796875" style="3" hidden="1" customWidth="1"/>
    <col min="39" max="16384" width="8.796875" style="3"/>
  </cols>
  <sheetData>
    <row r="1" spans="1:38" x14ac:dyDescent="0.45">
      <c r="A1" s="104" t="s">
        <v>93</v>
      </c>
      <c r="S1" s="121">
        <v>79</v>
      </c>
      <c r="T1" s="121"/>
      <c r="U1" s="121"/>
      <c r="V1" s="121"/>
      <c r="W1" s="121"/>
      <c r="X1" s="121"/>
      <c r="Y1" s="121"/>
      <c r="Z1" s="121"/>
    </row>
    <row r="2" spans="1:38" ht="15" thickBot="1" x14ac:dyDescent="0.5">
      <c r="A2" s="104"/>
      <c r="S2" s="121"/>
      <c r="T2" s="121"/>
      <c r="U2" s="121"/>
      <c r="V2" s="121"/>
      <c r="W2" s="121"/>
      <c r="X2" s="121"/>
      <c r="Y2" s="121"/>
      <c r="Z2" s="121"/>
    </row>
    <row r="3" spans="1:38" ht="14.4" customHeight="1" x14ac:dyDescent="0.45">
      <c r="A3" s="104"/>
      <c r="B3" s="104" t="s">
        <v>89</v>
      </c>
      <c r="C3" s="104"/>
      <c r="D3" s="104"/>
      <c r="E3" s="104" t="s">
        <v>90</v>
      </c>
      <c r="F3" s="104"/>
      <c r="G3" s="104" t="s">
        <v>91</v>
      </c>
      <c r="H3" s="104"/>
      <c r="I3" s="104"/>
      <c r="J3" s="104" t="s">
        <v>92</v>
      </c>
      <c r="K3" s="104"/>
      <c r="L3" s="104" t="s">
        <v>83</v>
      </c>
      <c r="M3" s="104"/>
      <c r="N3" s="104"/>
      <c r="O3" s="104"/>
      <c r="P3" s="104" t="s">
        <v>117</v>
      </c>
      <c r="Q3" s="4" t="e">
        <f>IF(VLOOKUP($U$3,リスト!A2:B43,2,)="",0,1)</f>
        <v>#N/A</v>
      </c>
      <c r="R3" s="4">
        <f>IF(U3="水泳",1,IF(U3="体操",1,0))</f>
        <v>0</v>
      </c>
      <c r="S3" s="122" t="s">
        <v>11</v>
      </c>
      <c r="T3" s="123"/>
      <c r="U3" s="106"/>
      <c r="V3" s="107"/>
      <c r="W3" s="108"/>
      <c r="X3" s="105" t="str">
        <f>IF(U3="","←必ず最初に選択してください。","")</f>
        <v>←必ず最初に選択してください。</v>
      </c>
      <c r="Y3" s="105"/>
      <c r="Z3" s="105"/>
      <c r="AA3" s="126" t="s">
        <v>126</v>
      </c>
      <c r="AB3" s="126"/>
      <c r="AC3" s="126"/>
      <c r="AD3" s="126"/>
      <c r="AE3" s="126"/>
      <c r="AF3" s="126"/>
      <c r="AG3" s="126"/>
      <c r="AH3" s="126"/>
      <c r="AI3" s="126"/>
      <c r="AJ3" s="126"/>
      <c r="AK3" s="126"/>
    </row>
    <row r="4" spans="1:38" ht="14.4" customHeight="1" x14ac:dyDescent="0.4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4"/>
      <c r="R4" s="4">
        <f>IF(U3="スケート",1,IF(U3="スキー",1,IF(U3="アイスホッケー",1,0)))</f>
        <v>0</v>
      </c>
      <c r="S4" s="102" t="s">
        <v>12</v>
      </c>
      <c r="T4" s="103"/>
      <c r="U4" s="109"/>
      <c r="V4" s="110"/>
      <c r="W4" s="111"/>
      <c r="X4" s="105"/>
      <c r="Y4" s="105"/>
      <c r="Z4" s="105"/>
      <c r="AA4" s="126" t="s">
        <v>128</v>
      </c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1:38" x14ac:dyDescent="0.4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4"/>
      <c r="R5" s="20"/>
      <c r="S5" s="102" t="s">
        <v>9</v>
      </c>
      <c r="T5" s="103"/>
      <c r="U5" s="112"/>
      <c r="V5" s="113"/>
      <c r="W5" s="114"/>
      <c r="X5" s="92"/>
      <c r="Y5" s="92"/>
      <c r="Z5" s="92"/>
      <c r="AA5" s="126" t="s">
        <v>143</v>
      </c>
      <c r="AB5" s="126"/>
      <c r="AC5" s="126"/>
      <c r="AD5" s="126"/>
      <c r="AE5" s="126"/>
      <c r="AF5" s="126"/>
      <c r="AG5" s="126"/>
      <c r="AH5" s="126"/>
      <c r="AI5" s="126"/>
      <c r="AJ5" s="126"/>
      <c r="AK5" s="126"/>
    </row>
    <row r="6" spans="1:38" ht="15" thickBot="1" x14ac:dyDescent="0.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4"/>
      <c r="R6" s="20"/>
      <c r="S6" s="124" t="s">
        <v>10</v>
      </c>
      <c r="T6" s="125"/>
      <c r="U6" s="115"/>
      <c r="V6" s="116"/>
      <c r="W6" s="117"/>
      <c r="X6" s="92"/>
      <c r="Y6" s="92"/>
      <c r="Z6" s="92"/>
      <c r="AA6" s="126" t="s">
        <v>125</v>
      </c>
      <c r="AB6" s="126"/>
      <c r="AC6" s="126"/>
      <c r="AD6" s="126"/>
      <c r="AE6" s="126"/>
      <c r="AF6" s="126"/>
      <c r="AG6" s="126"/>
      <c r="AH6" s="126"/>
      <c r="AI6" s="126"/>
      <c r="AJ6" s="126"/>
      <c r="AK6" s="126"/>
    </row>
    <row r="7" spans="1:38" ht="15" thickBot="1" x14ac:dyDescent="0.5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24"/>
      <c r="R7" s="24"/>
      <c r="T7" s="24"/>
      <c r="U7" s="24"/>
      <c r="V7" s="24"/>
      <c r="X7" s="24"/>
      <c r="Y7" s="24"/>
      <c r="Z7" s="24"/>
      <c r="AA7" s="24"/>
    </row>
    <row r="8" spans="1:38" x14ac:dyDescent="0.4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R8" s="3"/>
      <c r="S8" s="141" t="s">
        <v>0</v>
      </c>
      <c r="T8" s="118" t="s">
        <v>86</v>
      </c>
      <c r="U8" s="119"/>
      <c r="V8" s="119"/>
      <c r="W8" s="119"/>
      <c r="X8" s="119"/>
      <c r="Y8" s="119"/>
      <c r="Z8" s="120"/>
      <c r="AA8" s="138" t="s">
        <v>84</v>
      </c>
      <c r="AB8" s="139"/>
      <c r="AC8" s="140"/>
      <c r="AD8" s="136" t="s">
        <v>94</v>
      </c>
      <c r="AE8" s="137"/>
      <c r="AF8" s="133" t="s">
        <v>136</v>
      </c>
      <c r="AG8" s="134"/>
      <c r="AH8" s="135"/>
      <c r="AI8" s="145" t="s">
        <v>85</v>
      </c>
      <c r="AJ8" s="146"/>
      <c r="AK8" s="147"/>
    </row>
    <row r="9" spans="1:38" s="4" customFormat="1" x14ac:dyDescent="0.4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4" t="s">
        <v>80</v>
      </c>
      <c r="R9" s="4" t="s">
        <v>105</v>
      </c>
      <c r="S9" s="131"/>
      <c r="T9" s="2" t="s">
        <v>60</v>
      </c>
      <c r="U9" s="2" t="s">
        <v>2</v>
      </c>
      <c r="V9" s="2" t="s">
        <v>87</v>
      </c>
      <c r="W9" s="2" t="s">
        <v>66</v>
      </c>
      <c r="X9" s="2" t="s">
        <v>4</v>
      </c>
      <c r="Y9" s="2" t="s">
        <v>6</v>
      </c>
      <c r="Z9" s="71" t="s">
        <v>5</v>
      </c>
      <c r="AA9" s="70" t="s">
        <v>81</v>
      </c>
      <c r="AB9" s="2" t="s">
        <v>82</v>
      </c>
      <c r="AC9" s="71" t="s">
        <v>83</v>
      </c>
      <c r="AD9" s="70" t="s">
        <v>88</v>
      </c>
      <c r="AE9" s="71" t="s">
        <v>82</v>
      </c>
      <c r="AF9" s="70" t="s">
        <v>88</v>
      </c>
      <c r="AG9" s="2" t="s">
        <v>82</v>
      </c>
      <c r="AH9" s="71" t="s">
        <v>83</v>
      </c>
      <c r="AI9" s="70" t="s">
        <v>7</v>
      </c>
      <c r="AJ9" s="2" t="s">
        <v>8</v>
      </c>
      <c r="AK9" s="71" t="s">
        <v>55</v>
      </c>
    </row>
    <row r="10" spans="1:38" s="4" customFormat="1" x14ac:dyDescent="0.4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S10" s="89"/>
      <c r="T10" s="90"/>
      <c r="U10" s="90"/>
      <c r="V10" s="90"/>
      <c r="W10" s="90"/>
      <c r="X10" s="90"/>
      <c r="Y10" s="90"/>
      <c r="Z10" s="91"/>
      <c r="AA10" s="89"/>
      <c r="AB10" s="90"/>
      <c r="AC10" s="91"/>
      <c r="AD10" s="89"/>
      <c r="AE10" s="91"/>
      <c r="AF10" s="89"/>
      <c r="AG10" s="90"/>
      <c r="AH10" s="91"/>
      <c r="AI10" s="89"/>
      <c r="AJ10" s="90"/>
      <c r="AK10" s="91"/>
    </row>
    <row r="11" spans="1:38" x14ac:dyDescent="0.45">
      <c r="A11" s="3">
        <f t="shared" ref="A11:A42" si="0">IF(X11="",0,1)</f>
        <v>0</v>
      </c>
      <c r="B11" s="3">
        <f>IF(AA11="選手団",B10+1,B10)</f>
        <v>0</v>
      </c>
      <c r="C11" s="3" t="str">
        <f t="shared" ref="C11:C42" si="1">CONCATENATE($AA$9,AA11,B11)</f>
        <v>中ブロ0</v>
      </c>
      <c r="D11" s="3" t="str">
        <f t="shared" ref="D11:D42" si="2">CONCATENATE(AA$9,AA11,R11,V11)</f>
        <v>中ブロ0</v>
      </c>
      <c r="E11" s="3">
        <f>IF(AA11="競技団体",E10+1,E10)</f>
        <v>0</v>
      </c>
      <c r="F11" s="3" t="str">
        <f t="shared" ref="F11:F42" si="3">CONCATENATE($AA$9,AA11,E11)</f>
        <v>中ブロ0</v>
      </c>
      <c r="G11" s="3">
        <f>IF(AB11="選手団",G10+1,G10)</f>
        <v>0</v>
      </c>
      <c r="H11" s="3" t="str">
        <f t="shared" ref="H11:H42" si="4">CONCATENATE($AB$9,AB11,G11)</f>
        <v>本大会0</v>
      </c>
      <c r="I11" s="3" t="str">
        <f t="shared" ref="I11:I42" si="5">CONCATENATE(AB$9,AB11,R11,V11)</f>
        <v>本大会0</v>
      </c>
      <c r="J11" s="3">
        <f>IF(AB11="競技団体",J10+1,J10)</f>
        <v>0</v>
      </c>
      <c r="K11" s="3" t="str">
        <f t="shared" ref="K11:K42" si="6">CONCATENATE($AB$9,AB11,J11)</f>
        <v>本大会0</v>
      </c>
      <c r="L11" s="3">
        <f>IF(AC11="○",L10+1,L10)</f>
        <v>0</v>
      </c>
      <c r="M11" s="3" t="str">
        <f t="shared" ref="M11:M42" si="7">CONCATENATE(AC11,L11)</f>
        <v>0</v>
      </c>
      <c r="N11" s="3" t="str">
        <f t="shared" ref="N11:N42" si="8">CONCATENATE(R11,V11,AC11)</f>
        <v>0</v>
      </c>
      <c r="O11" s="3" t="str">
        <f t="shared" ref="O11:O42" si="9">CONCATENATE(AB11,AC11)</f>
        <v/>
      </c>
      <c r="P11" s="3" t="str">
        <f t="shared" ref="P11:P42" si="10">CONCATENATE(AB11,R11,V11,AE11)</f>
        <v>0</v>
      </c>
      <c r="Q11" s="68" t="str">
        <f t="shared" ref="Q11:Q42" si="11">IF($U$3="","",CONCATENATE($U$3,T11,"種目"))</f>
        <v/>
      </c>
      <c r="R11" s="69">
        <f t="shared" ref="R11:R42" si="12">IF($R$3=0,U11,IF(U11="女子","成年女子",IF(U11="男子","成年男子",U11)))</f>
        <v>0</v>
      </c>
      <c r="S11" s="72">
        <f t="shared" ref="S11:S42" si="13">ROW()-10</f>
        <v>1</v>
      </c>
      <c r="T11" s="66"/>
      <c r="U11" s="67"/>
      <c r="V11" s="67"/>
      <c r="W11" s="66"/>
      <c r="X11" s="67"/>
      <c r="Y11" s="66"/>
      <c r="Z11" s="79"/>
      <c r="AA11" s="78"/>
      <c r="AB11" s="67"/>
      <c r="AC11" s="79"/>
      <c r="AD11" s="78" t="str">
        <f t="shared" ref="AD11:AD42" si="14">IF(AA11="選手団","○","")</f>
        <v/>
      </c>
      <c r="AE11" s="79" t="str">
        <f t="shared" ref="AE11:AE42" si="15">IF(AD11="○","－",IF(AB11="選手団","○",""))</f>
        <v/>
      </c>
      <c r="AF11" s="78"/>
      <c r="AG11" s="67"/>
      <c r="AH11" s="79"/>
      <c r="AI11" s="82"/>
      <c r="AJ11" s="66"/>
      <c r="AK11" s="73"/>
      <c r="AL11" s="3">
        <f t="shared" ref="AL11:AL42" si="16">IF(AA11="",0,IF(AF11="×",0,1))+IF(AB11="",0,IF(AG11="×",0,1))+IF(AC11="",0,IF(AH11="×",0,1))</f>
        <v>0</v>
      </c>
    </row>
    <row r="12" spans="1:38" x14ac:dyDescent="0.45">
      <c r="A12" s="3">
        <f t="shared" si="0"/>
        <v>0</v>
      </c>
      <c r="B12" s="3">
        <f>IF(AA12="選手団",B11+1,B11)</f>
        <v>0</v>
      </c>
      <c r="C12" s="3" t="str">
        <f t="shared" si="1"/>
        <v>中ブロ0</v>
      </c>
      <c r="D12" s="3" t="str">
        <f t="shared" si="2"/>
        <v>中ブロ0</v>
      </c>
      <c r="E12" s="3">
        <f>IF(AA12="競技団体",E11+1,E11)</f>
        <v>0</v>
      </c>
      <c r="F12" s="3" t="str">
        <f t="shared" si="3"/>
        <v>中ブロ0</v>
      </c>
      <c r="G12" s="3">
        <f>IF(AB12="選手団",G11+1,G11)</f>
        <v>0</v>
      </c>
      <c r="H12" s="3" t="str">
        <f t="shared" si="4"/>
        <v>本大会0</v>
      </c>
      <c r="I12" s="3" t="str">
        <f t="shared" si="5"/>
        <v>本大会0</v>
      </c>
      <c r="J12" s="3">
        <f>IF(AB12="競技団体",J11+1,J11)</f>
        <v>0</v>
      </c>
      <c r="K12" s="3" t="str">
        <f t="shared" si="6"/>
        <v>本大会0</v>
      </c>
      <c r="L12" s="3">
        <f>IF(AC12="○",L11+1,L11)</f>
        <v>0</v>
      </c>
      <c r="M12" s="3" t="str">
        <f t="shared" si="7"/>
        <v>0</v>
      </c>
      <c r="N12" s="3" t="str">
        <f t="shared" si="8"/>
        <v>0</v>
      </c>
      <c r="O12" s="3" t="str">
        <f t="shared" si="9"/>
        <v/>
      </c>
      <c r="P12" s="3" t="str">
        <f t="shared" si="10"/>
        <v>0</v>
      </c>
      <c r="Q12" s="68" t="str">
        <f t="shared" si="11"/>
        <v/>
      </c>
      <c r="R12" s="69">
        <f t="shared" si="12"/>
        <v>0</v>
      </c>
      <c r="S12" s="72">
        <f t="shared" si="13"/>
        <v>2</v>
      </c>
      <c r="T12" s="66"/>
      <c r="U12" s="67"/>
      <c r="V12" s="67"/>
      <c r="W12" s="66"/>
      <c r="X12" s="67"/>
      <c r="Y12" s="66"/>
      <c r="Z12" s="79"/>
      <c r="AA12" s="78"/>
      <c r="AB12" s="67"/>
      <c r="AC12" s="79"/>
      <c r="AD12" s="78" t="str">
        <f t="shared" si="14"/>
        <v/>
      </c>
      <c r="AE12" s="79" t="str">
        <f t="shared" si="15"/>
        <v/>
      </c>
      <c r="AF12" s="78"/>
      <c r="AG12" s="67"/>
      <c r="AH12" s="79"/>
      <c r="AI12" s="82"/>
      <c r="AJ12" s="66"/>
      <c r="AK12" s="73"/>
      <c r="AL12" s="3">
        <f t="shared" si="16"/>
        <v>0</v>
      </c>
    </row>
    <row r="13" spans="1:38" x14ac:dyDescent="0.45">
      <c r="A13" s="3">
        <f t="shared" si="0"/>
        <v>0</v>
      </c>
      <c r="B13" s="3">
        <f>IF(AA13="選手団",1,0)</f>
        <v>0</v>
      </c>
      <c r="C13" s="3" t="str">
        <f t="shared" si="1"/>
        <v>中ブロ0</v>
      </c>
      <c r="D13" s="3" t="str">
        <f t="shared" si="2"/>
        <v>中ブロ0</v>
      </c>
      <c r="E13" s="3">
        <f>IF(AA13="競技団体",1,0)</f>
        <v>0</v>
      </c>
      <c r="F13" s="3" t="str">
        <f t="shared" si="3"/>
        <v>中ブロ0</v>
      </c>
      <c r="G13" s="3">
        <f>IF(AB13="選手団",1,0)</f>
        <v>0</v>
      </c>
      <c r="H13" s="3" t="str">
        <f t="shared" si="4"/>
        <v>本大会0</v>
      </c>
      <c r="I13" s="3" t="str">
        <f t="shared" si="5"/>
        <v>本大会0</v>
      </c>
      <c r="J13" s="3">
        <f>IF(AB13="競技団体",1,0)</f>
        <v>0</v>
      </c>
      <c r="K13" s="3" t="str">
        <f t="shared" si="6"/>
        <v>本大会0</v>
      </c>
      <c r="L13" s="3">
        <f>IF(AC13="○",1,0)</f>
        <v>0</v>
      </c>
      <c r="M13" s="3" t="str">
        <f t="shared" si="7"/>
        <v>0</v>
      </c>
      <c r="N13" s="3" t="str">
        <f t="shared" si="8"/>
        <v>0</v>
      </c>
      <c r="O13" s="3" t="str">
        <f t="shared" si="9"/>
        <v/>
      </c>
      <c r="P13" s="3" t="str">
        <f t="shared" si="10"/>
        <v>0</v>
      </c>
      <c r="Q13" s="68" t="str">
        <f t="shared" si="11"/>
        <v/>
      </c>
      <c r="R13" s="69">
        <f t="shared" si="12"/>
        <v>0</v>
      </c>
      <c r="S13" s="72">
        <f t="shared" si="13"/>
        <v>3</v>
      </c>
      <c r="T13" s="66"/>
      <c r="U13" s="67"/>
      <c r="V13" s="67"/>
      <c r="W13" s="66"/>
      <c r="X13" s="67"/>
      <c r="Y13" s="66"/>
      <c r="Z13" s="79"/>
      <c r="AA13" s="78"/>
      <c r="AB13" s="67"/>
      <c r="AC13" s="79"/>
      <c r="AD13" s="78" t="str">
        <f t="shared" si="14"/>
        <v/>
      </c>
      <c r="AE13" s="79" t="str">
        <f t="shared" si="15"/>
        <v/>
      </c>
      <c r="AF13" s="78"/>
      <c r="AG13" s="67"/>
      <c r="AH13" s="79"/>
      <c r="AI13" s="82"/>
      <c r="AJ13" s="66"/>
      <c r="AK13" s="73"/>
      <c r="AL13" s="3">
        <f t="shared" si="16"/>
        <v>0</v>
      </c>
    </row>
    <row r="14" spans="1:38" x14ac:dyDescent="0.45">
      <c r="A14" s="3">
        <f t="shared" si="0"/>
        <v>0</v>
      </c>
      <c r="B14" s="3">
        <f t="shared" ref="B14:B45" si="17">IF(AA14="選手団",B13+1,B13)</f>
        <v>0</v>
      </c>
      <c r="C14" s="3" t="str">
        <f t="shared" si="1"/>
        <v>中ブロ0</v>
      </c>
      <c r="D14" s="3" t="str">
        <f t="shared" si="2"/>
        <v>中ブロ0</v>
      </c>
      <c r="E14" s="3">
        <f t="shared" ref="E14:E45" si="18">IF(AA14="競技団体",E13+1,E13)</f>
        <v>0</v>
      </c>
      <c r="F14" s="3" t="str">
        <f t="shared" si="3"/>
        <v>中ブロ0</v>
      </c>
      <c r="G14" s="3">
        <f t="shared" ref="G14:G45" si="19">IF(AB14="選手団",G13+1,G13)</f>
        <v>0</v>
      </c>
      <c r="H14" s="3" t="str">
        <f t="shared" si="4"/>
        <v>本大会0</v>
      </c>
      <c r="I14" s="3" t="str">
        <f t="shared" si="5"/>
        <v>本大会0</v>
      </c>
      <c r="J14" s="3">
        <f t="shared" ref="J14:J45" si="20">IF(AB14="競技団体",J13+1,J13)</f>
        <v>0</v>
      </c>
      <c r="K14" s="3" t="str">
        <f t="shared" si="6"/>
        <v>本大会0</v>
      </c>
      <c r="L14" s="3">
        <f t="shared" ref="L14:L45" si="21">IF(AC14="○",L13+1,L13)</f>
        <v>0</v>
      </c>
      <c r="M14" s="3" t="str">
        <f t="shared" si="7"/>
        <v>0</v>
      </c>
      <c r="N14" s="3" t="str">
        <f t="shared" si="8"/>
        <v>0</v>
      </c>
      <c r="O14" s="3" t="str">
        <f t="shared" si="9"/>
        <v/>
      </c>
      <c r="P14" s="3" t="str">
        <f t="shared" si="10"/>
        <v>0</v>
      </c>
      <c r="Q14" s="68" t="str">
        <f t="shared" si="11"/>
        <v/>
      </c>
      <c r="R14" s="69">
        <f t="shared" si="12"/>
        <v>0</v>
      </c>
      <c r="S14" s="72">
        <f t="shared" si="13"/>
        <v>4</v>
      </c>
      <c r="T14" s="66"/>
      <c r="U14" s="67"/>
      <c r="V14" s="67"/>
      <c r="W14" s="66"/>
      <c r="X14" s="67"/>
      <c r="Y14" s="66"/>
      <c r="Z14" s="79"/>
      <c r="AA14" s="78"/>
      <c r="AB14" s="67"/>
      <c r="AC14" s="79"/>
      <c r="AD14" s="78" t="str">
        <f t="shared" si="14"/>
        <v/>
      </c>
      <c r="AE14" s="79" t="str">
        <f t="shared" si="15"/>
        <v/>
      </c>
      <c r="AF14" s="78"/>
      <c r="AG14" s="67"/>
      <c r="AH14" s="79"/>
      <c r="AI14" s="82"/>
      <c r="AJ14" s="66"/>
      <c r="AK14" s="73"/>
      <c r="AL14" s="3">
        <f t="shared" si="16"/>
        <v>0</v>
      </c>
    </row>
    <row r="15" spans="1:38" x14ac:dyDescent="0.45">
      <c r="A15" s="3">
        <f t="shared" si="0"/>
        <v>0</v>
      </c>
      <c r="B15" s="3">
        <f t="shared" si="17"/>
        <v>0</v>
      </c>
      <c r="C15" s="3" t="str">
        <f t="shared" si="1"/>
        <v>中ブロ0</v>
      </c>
      <c r="D15" s="3" t="str">
        <f t="shared" si="2"/>
        <v>中ブロ0</v>
      </c>
      <c r="E15" s="3">
        <f t="shared" si="18"/>
        <v>0</v>
      </c>
      <c r="F15" s="3" t="str">
        <f t="shared" si="3"/>
        <v>中ブロ0</v>
      </c>
      <c r="G15" s="3">
        <f t="shared" si="19"/>
        <v>0</v>
      </c>
      <c r="H15" s="3" t="str">
        <f t="shared" si="4"/>
        <v>本大会0</v>
      </c>
      <c r="I15" s="3" t="str">
        <f t="shared" si="5"/>
        <v>本大会0</v>
      </c>
      <c r="J15" s="3">
        <f t="shared" si="20"/>
        <v>0</v>
      </c>
      <c r="K15" s="3" t="str">
        <f t="shared" si="6"/>
        <v>本大会0</v>
      </c>
      <c r="L15" s="3">
        <f t="shared" si="21"/>
        <v>0</v>
      </c>
      <c r="M15" s="3" t="str">
        <f t="shared" si="7"/>
        <v>0</v>
      </c>
      <c r="N15" s="3" t="str">
        <f t="shared" si="8"/>
        <v>0</v>
      </c>
      <c r="O15" s="3" t="str">
        <f t="shared" si="9"/>
        <v/>
      </c>
      <c r="P15" s="3" t="str">
        <f t="shared" si="10"/>
        <v>0</v>
      </c>
      <c r="Q15" s="68" t="str">
        <f t="shared" si="11"/>
        <v/>
      </c>
      <c r="R15" s="69">
        <f t="shared" si="12"/>
        <v>0</v>
      </c>
      <c r="S15" s="72">
        <f t="shared" si="13"/>
        <v>5</v>
      </c>
      <c r="T15" s="66"/>
      <c r="U15" s="67"/>
      <c r="V15" s="67"/>
      <c r="W15" s="66"/>
      <c r="X15" s="67"/>
      <c r="Y15" s="66"/>
      <c r="Z15" s="79"/>
      <c r="AA15" s="78"/>
      <c r="AB15" s="67"/>
      <c r="AC15" s="79"/>
      <c r="AD15" s="78" t="str">
        <f t="shared" si="14"/>
        <v/>
      </c>
      <c r="AE15" s="79" t="str">
        <f t="shared" si="15"/>
        <v/>
      </c>
      <c r="AF15" s="78"/>
      <c r="AG15" s="67"/>
      <c r="AH15" s="79"/>
      <c r="AI15" s="82"/>
      <c r="AJ15" s="66"/>
      <c r="AK15" s="73"/>
      <c r="AL15" s="3">
        <f t="shared" si="16"/>
        <v>0</v>
      </c>
    </row>
    <row r="16" spans="1:38" x14ac:dyDescent="0.45">
      <c r="A16" s="3">
        <f t="shared" si="0"/>
        <v>0</v>
      </c>
      <c r="B16" s="3">
        <f t="shared" si="17"/>
        <v>0</v>
      </c>
      <c r="C16" s="3" t="str">
        <f t="shared" si="1"/>
        <v>中ブロ0</v>
      </c>
      <c r="D16" s="3" t="str">
        <f t="shared" si="2"/>
        <v>中ブロ0</v>
      </c>
      <c r="E16" s="3">
        <f t="shared" si="18"/>
        <v>0</v>
      </c>
      <c r="F16" s="3" t="str">
        <f t="shared" si="3"/>
        <v>中ブロ0</v>
      </c>
      <c r="G16" s="3">
        <f t="shared" si="19"/>
        <v>0</v>
      </c>
      <c r="H16" s="3" t="str">
        <f t="shared" si="4"/>
        <v>本大会0</v>
      </c>
      <c r="I16" s="3" t="str">
        <f t="shared" si="5"/>
        <v>本大会0</v>
      </c>
      <c r="J16" s="3">
        <f t="shared" si="20"/>
        <v>0</v>
      </c>
      <c r="K16" s="3" t="str">
        <f t="shared" si="6"/>
        <v>本大会0</v>
      </c>
      <c r="L16" s="3">
        <f t="shared" si="21"/>
        <v>0</v>
      </c>
      <c r="M16" s="3" t="str">
        <f t="shared" si="7"/>
        <v>0</v>
      </c>
      <c r="N16" s="3" t="str">
        <f t="shared" si="8"/>
        <v>0</v>
      </c>
      <c r="O16" s="3" t="str">
        <f t="shared" si="9"/>
        <v/>
      </c>
      <c r="P16" s="3" t="str">
        <f t="shared" si="10"/>
        <v>0</v>
      </c>
      <c r="Q16" s="68" t="str">
        <f t="shared" si="11"/>
        <v/>
      </c>
      <c r="R16" s="69">
        <f t="shared" si="12"/>
        <v>0</v>
      </c>
      <c r="S16" s="72">
        <f t="shared" si="13"/>
        <v>6</v>
      </c>
      <c r="T16" s="66"/>
      <c r="U16" s="67"/>
      <c r="V16" s="67"/>
      <c r="W16" s="66"/>
      <c r="X16" s="67"/>
      <c r="Y16" s="66"/>
      <c r="Z16" s="79"/>
      <c r="AA16" s="78"/>
      <c r="AB16" s="67"/>
      <c r="AC16" s="79"/>
      <c r="AD16" s="78" t="str">
        <f t="shared" si="14"/>
        <v/>
      </c>
      <c r="AE16" s="79" t="str">
        <f t="shared" si="15"/>
        <v/>
      </c>
      <c r="AF16" s="78"/>
      <c r="AG16" s="67"/>
      <c r="AH16" s="79"/>
      <c r="AI16" s="82"/>
      <c r="AJ16" s="66"/>
      <c r="AK16" s="73"/>
      <c r="AL16" s="3">
        <f t="shared" si="16"/>
        <v>0</v>
      </c>
    </row>
    <row r="17" spans="1:38" x14ac:dyDescent="0.45">
      <c r="A17" s="3">
        <f t="shared" si="0"/>
        <v>0</v>
      </c>
      <c r="B17" s="3">
        <f t="shared" si="17"/>
        <v>0</v>
      </c>
      <c r="C17" s="3" t="str">
        <f t="shared" si="1"/>
        <v>中ブロ0</v>
      </c>
      <c r="D17" s="3" t="str">
        <f t="shared" si="2"/>
        <v>中ブロ0</v>
      </c>
      <c r="E17" s="3">
        <f t="shared" si="18"/>
        <v>0</v>
      </c>
      <c r="F17" s="3" t="str">
        <f t="shared" si="3"/>
        <v>中ブロ0</v>
      </c>
      <c r="G17" s="3">
        <f t="shared" si="19"/>
        <v>0</v>
      </c>
      <c r="H17" s="3" t="str">
        <f t="shared" si="4"/>
        <v>本大会0</v>
      </c>
      <c r="I17" s="3" t="str">
        <f t="shared" si="5"/>
        <v>本大会0</v>
      </c>
      <c r="J17" s="3">
        <f t="shared" si="20"/>
        <v>0</v>
      </c>
      <c r="K17" s="3" t="str">
        <f t="shared" si="6"/>
        <v>本大会0</v>
      </c>
      <c r="L17" s="3">
        <f t="shared" si="21"/>
        <v>0</v>
      </c>
      <c r="M17" s="3" t="str">
        <f t="shared" si="7"/>
        <v>0</v>
      </c>
      <c r="N17" s="3" t="str">
        <f t="shared" si="8"/>
        <v>0</v>
      </c>
      <c r="O17" s="3" t="str">
        <f t="shared" si="9"/>
        <v/>
      </c>
      <c r="P17" s="3" t="str">
        <f t="shared" si="10"/>
        <v>0</v>
      </c>
      <c r="Q17" s="68" t="str">
        <f t="shared" si="11"/>
        <v/>
      </c>
      <c r="R17" s="69">
        <f t="shared" si="12"/>
        <v>0</v>
      </c>
      <c r="S17" s="72">
        <f t="shared" si="13"/>
        <v>7</v>
      </c>
      <c r="T17" s="66"/>
      <c r="U17" s="67"/>
      <c r="V17" s="67"/>
      <c r="W17" s="66"/>
      <c r="X17" s="67"/>
      <c r="Y17" s="66"/>
      <c r="Z17" s="79"/>
      <c r="AA17" s="78"/>
      <c r="AB17" s="67"/>
      <c r="AC17" s="79"/>
      <c r="AD17" s="78" t="str">
        <f t="shared" si="14"/>
        <v/>
      </c>
      <c r="AE17" s="79" t="str">
        <f t="shared" si="15"/>
        <v/>
      </c>
      <c r="AF17" s="78"/>
      <c r="AG17" s="67"/>
      <c r="AH17" s="79"/>
      <c r="AI17" s="82"/>
      <c r="AJ17" s="66"/>
      <c r="AK17" s="73"/>
      <c r="AL17" s="3">
        <f t="shared" si="16"/>
        <v>0</v>
      </c>
    </row>
    <row r="18" spans="1:38" x14ac:dyDescent="0.45">
      <c r="A18" s="3">
        <f t="shared" si="0"/>
        <v>0</v>
      </c>
      <c r="B18" s="3">
        <f t="shared" si="17"/>
        <v>0</v>
      </c>
      <c r="C18" s="3" t="str">
        <f t="shared" si="1"/>
        <v>中ブロ0</v>
      </c>
      <c r="D18" s="3" t="str">
        <f t="shared" si="2"/>
        <v>中ブロ0</v>
      </c>
      <c r="E18" s="3">
        <f t="shared" si="18"/>
        <v>0</v>
      </c>
      <c r="F18" s="3" t="str">
        <f t="shared" si="3"/>
        <v>中ブロ0</v>
      </c>
      <c r="G18" s="3">
        <f t="shared" si="19"/>
        <v>0</v>
      </c>
      <c r="H18" s="3" t="str">
        <f t="shared" si="4"/>
        <v>本大会0</v>
      </c>
      <c r="I18" s="3" t="str">
        <f t="shared" si="5"/>
        <v>本大会0</v>
      </c>
      <c r="J18" s="3">
        <f t="shared" si="20"/>
        <v>0</v>
      </c>
      <c r="K18" s="3" t="str">
        <f t="shared" si="6"/>
        <v>本大会0</v>
      </c>
      <c r="L18" s="3">
        <f t="shared" si="21"/>
        <v>0</v>
      </c>
      <c r="M18" s="3" t="str">
        <f t="shared" si="7"/>
        <v>0</v>
      </c>
      <c r="N18" s="3" t="str">
        <f t="shared" si="8"/>
        <v>0</v>
      </c>
      <c r="O18" s="3" t="str">
        <f t="shared" si="9"/>
        <v/>
      </c>
      <c r="P18" s="3" t="str">
        <f t="shared" si="10"/>
        <v>0</v>
      </c>
      <c r="Q18" s="68" t="str">
        <f t="shared" si="11"/>
        <v/>
      </c>
      <c r="R18" s="69">
        <f t="shared" si="12"/>
        <v>0</v>
      </c>
      <c r="S18" s="72">
        <f t="shared" si="13"/>
        <v>8</v>
      </c>
      <c r="T18" s="66"/>
      <c r="U18" s="67"/>
      <c r="V18" s="67"/>
      <c r="W18" s="66"/>
      <c r="X18" s="67"/>
      <c r="Y18" s="66"/>
      <c r="Z18" s="79"/>
      <c r="AA18" s="78"/>
      <c r="AB18" s="67"/>
      <c r="AC18" s="79"/>
      <c r="AD18" s="78" t="str">
        <f t="shared" si="14"/>
        <v/>
      </c>
      <c r="AE18" s="79" t="str">
        <f t="shared" si="15"/>
        <v/>
      </c>
      <c r="AF18" s="78"/>
      <c r="AG18" s="67"/>
      <c r="AH18" s="79"/>
      <c r="AI18" s="82"/>
      <c r="AJ18" s="66"/>
      <c r="AK18" s="73"/>
      <c r="AL18" s="3">
        <f t="shared" si="16"/>
        <v>0</v>
      </c>
    </row>
    <row r="19" spans="1:38" x14ac:dyDescent="0.45">
      <c r="A19" s="3">
        <f t="shared" si="0"/>
        <v>0</v>
      </c>
      <c r="B19" s="3">
        <f t="shared" si="17"/>
        <v>0</v>
      </c>
      <c r="C19" s="3" t="str">
        <f t="shared" si="1"/>
        <v>中ブロ0</v>
      </c>
      <c r="D19" s="3" t="str">
        <f t="shared" si="2"/>
        <v>中ブロ0</v>
      </c>
      <c r="E19" s="3">
        <f t="shared" si="18"/>
        <v>0</v>
      </c>
      <c r="F19" s="3" t="str">
        <f t="shared" si="3"/>
        <v>中ブロ0</v>
      </c>
      <c r="G19" s="3">
        <f t="shared" si="19"/>
        <v>0</v>
      </c>
      <c r="H19" s="3" t="str">
        <f t="shared" si="4"/>
        <v>本大会0</v>
      </c>
      <c r="I19" s="3" t="str">
        <f t="shared" si="5"/>
        <v>本大会0</v>
      </c>
      <c r="J19" s="3">
        <f t="shared" si="20"/>
        <v>0</v>
      </c>
      <c r="K19" s="3" t="str">
        <f t="shared" si="6"/>
        <v>本大会0</v>
      </c>
      <c r="L19" s="3">
        <f t="shared" si="21"/>
        <v>0</v>
      </c>
      <c r="M19" s="3" t="str">
        <f t="shared" si="7"/>
        <v>0</v>
      </c>
      <c r="N19" s="3" t="str">
        <f t="shared" si="8"/>
        <v>0</v>
      </c>
      <c r="O19" s="3" t="str">
        <f t="shared" si="9"/>
        <v/>
      </c>
      <c r="P19" s="3" t="str">
        <f t="shared" si="10"/>
        <v>0</v>
      </c>
      <c r="Q19" s="68" t="str">
        <f t="shared" si="11"/>
        <v/>
      </c>
      <c r="R19" s="69">
        <f t="shared" si="12"/>
        <v>0</v>
      </c>
      <c r="S19" s="72">
        <f t="shared" si="13"/>
        <v>9</v>
      </c>
      <c r="T19" s="66"/>
      <c r="U19" s="67"/>
      <c r="V19" s="67"/>
      <c r="W19" s="66"/>
      <c r="X19" s="67"/>
      <c r="Y19" s="66"/>
      <c r="Z19" s="79"/>
      <c r="AA19" s="78"/>
      <c r="AB19" s="67"/>
      <c r="AC19" s="79"/>
      <c r="AD19" s="78" t="str">
        <f t="shared" si="14"/>
        <v/>
      </c>
      <c r="AE19" s="79" t="str">
        <f t="shared" si="15"/>
        <v/>
      </c>
      <c r="AF19" s="78"/>
      <c r="AG19" s="67"/>
      <c r="AH19" s="79"/>
      <c r="AI19" s="82"/>
      <c r="AJ19" s="66"/>
      <c r="AK19" s="73"/>
      <c r="AL19" s="3">
        <f t="shared" si="16"/>
        <v>0</v>
      </c>
    </row>
    <row r="20" spans="1:38" x14ac:dyDescent="0.45">
      <c r="A20" s="3">
        <f t="shared" si="0"/>
        <v>0</v>
      </c>
      <c r="B20" s="3">
        <f t="shared" si="17"/>
        <v>0</v>
      </c>
      <c r="C20" s="3" t="str">
        <f t="shared" si="1"/>
        <v>中ブロ0</v>
      </c>
      <c r="D20" s="3" t="str">
        <f t="shared" si="2"/>
        <v>中ブロ0</v>
      </c>
      <c r="E20" s="3">
        <f t="shared" si="18"/>
        <v>0</v>
      </c>
      <c r="F20" s="3" t="str">
        <f t="shared" si="3"/>
        <v>中ブロ0</v>
      </c>
      <c r="G20" s="3">
        <f t="shared" si="19"/>
        <v>0</v>
      </c>
      <c r="H20" s="3" t="str">
        <f t="shared" si="4"/>
        <v>本大会0</v>
      </c>
      <c r="I20" s="3" t="str">
        <f t="shared" si="5"/>
        <v>本大会0</v>
      </c>
      <c r="J20" s="3">
        <f t="shared" si="20"/>
        <v>0</v>
      </c>
      <c r="K20" s="3" t="str">
        <f t="shared" si="6"/>
        <v>本大会0</v>
      </c>
      <c r="L20" s="3">
        <f t="shared" si="21"/>
        <v>0</v>
      </c>
      <c r="M20" s="3" t="str">
        <f t="shared" si="7"/>
        <v>0</v>
      </c>
      <c r="N20" s="3" t="str">
        <f t="shared" si="8"/>
        <v>0</v>
      </c>
      <c r="O20" s="3" t="str">
        <f t="shared" si="9"/>
        <v/>
      </c>
      <c r="P20" s="3" t="str">
        <f t="shared" si="10"/>
        <v>0</v>
      </c>
      <c r="Q20" s="68" t="str">
        <f t="shared" si="11"/>
        <v/>
      </c>
      <c r="R20" s="69">
        <f t="shared" si="12"/>
        <v>0</v>
      </c>
      <c r="S20" s="72">
        <f t="shared" si="13"/>
        <v>10</v>
      </c>
      <c r="T20" s="66"/>
      <c r="U20" s="67"/>
      <c r="V20" s="67"/>
      <c r="W20" s="66"/>
      <c r="X20" s="67"/>
      <c r="Y20" s="66"/>
      <c r="Z20" s="79"/>
      <c r="AA20" s="78"/>
      <c r="AB20" s="67"/>
      <c r="AC20" s="79"/>
      <c r="AD20" s="78" t="str">
        <f t="shared" si="14"/>
        <v/>
      </c>
      <c r="AE20" s="79" t="str">
        <f t="shared" si="15"/>
        <v/>
      </c>
      <c r="AF20" s="78"/>
      <c r="AG20" s="67"/>
      <c r="AH20" s="79"/>
      <c r="AI20" s="82"/>
      <c r="AJ20" s="66"/>
      <c r="AK20" s="73"/>
      <c r="AL20" s="3">
        <f t="shared" si="16"/>
        <v>0</v>
      </c>
    </row>
    <row r="21" spans="1:38" x14ac:dyDescent="0.45">
      <c r="A21" s="3">
        <f t="shared" si="0"/>
        <v>0</v>
      </c>
      <c r="B21" s="3">
        <f t="shared" si="17"/>
        <v>0</v>
      </c>
      <c r="C21" s="3" t="str">
        <f t="shared" si="1"/>
        <v>中ブロ0</v>
      </c>
      <c r="D21" s="3" t="str">
        <f t="shared" si="2"/>
        <v>中ブロ0</v>
      </c>
      <c r="E21" s="3">
        <f t="shared" si="18"/>
        <v>0</v>
      </c>
      <c r="F21" s="3" t="str">
        <f t="shared" si="3"/>
        <v>中ブロ0</v>
      </c>
      <c r="G21" s="3">
        <f t="shared" si="19"/>
        <v>0</v>
      </c>
      <c r="H21" s="3" t="str">
        <f t="shared" si="4"/>
        <v>本大会0</v>
      </c>
      <c r="I21" s="3" t="str">
        <f t="shared" si="5"/>
        <v>本大会0</v>
      </c>
      <c r="J21" s="3">
        <f t="shared" si="20"/>
        <v>0</v>
      </c>
      <c r="K21" s="3" t="str">
        <f t="shared" si="6"/>
        <v>本大会0</v>
      </c>
      <c r="L21" s="3">
        <f t="shared" si="21"/>
        <v>0</v>
      </c>
      <c r="M21" s="3" t="str">
        <f t="shared" si="7"/>
        <v>0</v>
      </c>
      <c r="N21" s="3" t="str">
        <f t="shared" si="8"/>
        <v>0</v>
      </c>
      <c r="O21" s="3" t="str">
        <f t="shared" si="9"/>
        <v/>
      </c>
      <c r="P21" s="3" t="str">
        <f t="shared" si="10"/>
        <v>0</v>
      </c>
      <c r="Q21" s="68" t="str">
        <f t="shared" si="11"/>
        <v/>
      </c>
      <c r="R21" s="69">
        <f t="shared" si="12"/>
        <v>0</v>
      </c>
      <c r="S21" s="72">
        <f t="shared" si="13"/>
        <v>11</v>
      </c>
      <c r="T21" s="66"/>
      <c r="U21" s="67"/>
      <c r="V21" s="67"/>
      <c r="W21" s="66"/>
      <c r="X21" s="67"/>
      <c r="Y21" s="66"/>
      <c r="Z21" s="79"/>
      <c r="AA21" s="78"/>
      <c r="AB21" s="67"/>
      <c r="AC21" s="79"/>
      <c r="AD21" s="78" t="str">
        <f t="shared" si="14"/>
        <v/>
      </c>
      <c r="AE21" s="79" t="str">
        <f t="shared" si="15"/>
        <v/>
      </c>
      <c r="AF21" s="78"/>
      <c r="AG21" s="67"/>
      <c r="AH21" s="79"/>
      <c r="AI21" s="82"/>
      <c r="AJ21" s="66"/>
      <c r="AK21" s="73"/>
      <c r="AL21" s="3">
        <f t="shared" si="16"/>
        <v>0</v>
      </c>
    </row>
    <row r="22" spans="1:38" x14ac:dyDescent="0.45">
      <c r="A22" s="3">
        <f t="shared" si="0"/>
        <v>0</v>
      </c>
      <c r="B22" s="3">
        <f t="shared" si="17"/>
        <v>0</v>
      </c>
      <c r="C22" s="3" t="str">
        <f t="shared" si="1"/>
        <v>中ブロ0</v>
      </c>
      <c r="D22" s="3" t="str">
        <f t="shared" si="2"/>
        <v>中ブロ0</v>
      </c>
      <c r="E22" s="3">
        <f t="shared" si="18"/>
        <v>0</v>
      </c>
      <c r="F22" s="3" t="str">
        <f t="shared" si="3"/>
        <v>中ブロ0</v>
      </c>
      <c r="G22" s="3">
        <f t="shared" si="19"/>
        <v>0</v>
      </c>
      <c r="H22" s="3" t="str">
        <f t="shared" si="4"/>
        <v>本大会0</v>
      </c>
      <c r="I22" s="3" t="str">
        <f t="shared" si="5"/>
        <v>本大会0</v>
      </c>
      <c r="J22" s="3">
        <f t="shared" si="20"/>
        <v>0</v>
      </c>
      <c r="K22" s="3" t="str">
        <f t="shared" si="6"/>
        <v>本大会0</v>
      </c>
      <c r="L22" s="3">
        <f t="shared" si="21"/>
        <v>0</v>
      </c>
      <c r="M22" s="3" t="str">
        <f t="shared" si="7"/>
        <v>0</v>
      </c>
      <c r="N22" s="3" t="str">
        <f t="shared" si="8"/>
        <v>0</v>
      </c>
      <c r="O22" s="3" t="str">
        <f t="shared" si="9"/>
        <v/>
      </c>
      <c r="P22" s="3" t="str">
        <f t="shared" si="10"/>
        <v>0</v>
      </c>
      <c r="Q22" s="68" t="str">
        <f t="shared" si="11"/>
        <v/>
      </c>
      <c r="R22" s="69">
        <f t="shared" si="12"/>
        <v>0</v>
      </c>
      <c r="S22" s="72">
        <f t="shared" si="13"/>
        <v>12</v>
      </c>
      <c r="T22" s="66"/>
      <c r="U22" s="67"/>
      <c r="V22" s="67"/>
      <c r="W22" s="66"/>
      <c r="X22" s="67"/>
      <c r="Y22" s="66"/>
      <c r="Z22" s="79"/>
      <c r="AA22" s="78"/>
      <c r="AB22" s="67"/>
      <c r="AC22" s="79"/>
      <c r="AD22" s="78" t="str">
        <f t="shared" si="14"/>
        <v/>
      </c>
      <c r="AE22" s="79" t="str">
        <f t="shared" si="15"/>
        <v/>
      </c>
      <c r="AF22" s="78"/>
      <c r="AG22" s="67"/>
      <c r="AH22" s="79"/>
      <c r="AI22" s="82"/>
      <c r="AJ22" s="66"/>
      <c r="AK22" s="73"/>
      <c r="AL22" s="3">
        <f t="shared" si="16"/>
        <v>0</v>
      </c>
    </row>
    <row r="23" spans="1:38" x14ac:dyDescent="0.45">
      <c r="A23" s="3">
        <f t="shared" si="0"/>
        <v>0</v>
      </c>
      <c r="B23" s="3">
        <f t="shared" si="17"/>
        <v>0</v>
      </c>
      <c r="C23" s="3" t="str">
        <f t="shared" si="1"/>
        <v>中ブロ0</v>
      </c>
      <c r="D23" s="3" t="str">
        <f t="shared" si="2"/>
        <v>中ブロ0</v>
      </c>
      <c r="E23" s="3">
        <f t="shared" si="18"/>
        <v>0</v>
      </c>
      <c r="F23" s="3" t="str">
        <f t="shared" si="3"/>
        <v>中ブロ0</v>
      </c>
      <c r="G23" s="3">
        <f t="shared" si="19"/>
        <v>0</v>
      </c>
      <c r="H23" s="3" t="str">
        <f t="shared" si="4"/>
        <v>本大会0</v>
      </c>
      <c r="I23" s="3" t="str">
        <f t="shared" si="5"/>
        <v>本大会0</v>
      </c>
      <c r="J23" s="3">
        <f t="shared" si="20"/>
        <v>0</v>
      </c>
      <c r="K23" s="3" t="str">
        <f t="shared" si="6"/>
        <v>本大会0</v>
      </c>
      <c r="L23" s="3">
        <f t="shared" si="21"/>
        <v>0</v>
      </c>
      <c r="M23" s="3" t="str">
        <f t="shared" si="7"/>
        <v>0</v>
      </c>
      <c r="N23" s="3" t="str">
        <f t="shared" si="8"/>
        <v>0</v>
      </c>
      <c r="O23" s="3" t="str">
        <f t="shared" si="9"/>
        <v/>
      </c>
      <c r="P23" s="3" t="str">
        <f t="shared" si="10"/>
        <v>0</v>
      </c>
      <c r="Q23" s="68" t="str">
        <f t="shared" si="11"/>
        <v/>
      </c>
      <c r="R23" s="69">
        <f t="shared" si="12"/>
        <v>0</v>
      </c>
      <c r="S23" s="72">
        <f t="shared" si="13"/>
        <v>13</v>
      </c>
      <c r="T23" s="66"/>
      <c r="U23" s="67"/>
      <c r="V23" s="67"/>
      <c r="W23" s="66"/>
      <c r="X23" s="67"/>
      <c r="Y23" s="66"/>
      <c r="Z23" s="79"/>
      <c r="AA23" s="78"/>
      <c r="AB23" s="67"/>
      <c r="AC23" s="79"/>
      <c r="AD23" s="78" t="str">
        <f t="shared" si="14"/>
        <v/>
      </c>
      <c r="AE23" s="79" t="str">
        <f t="shared" si="15"/>
        <v/>
      </c>
      <c r="AF23" s="78"/>
      <c r="AG23" s="67"/>
      <c r="AH23" s="79"/>
      <c r="AI23" s="82"/>
      <c r="AJ23" s="66"/>
      <c r="AK23" s="73"/>
      <c r="AL23" s="3">
        <f t="shared" si="16"/>
        <v>0</v>
      </c>
    </row>
    <row r="24" spans="1:38" x14ac:dyDescent="0.45">
      <c r="A24" s="3">
        <f t="shared" si="0"/>
        <v>0</v>
      </c>
      <c r="B24" s="3">
        <f t="shared" si="17"/>
        <v>0</v>
      </c>
      <c r="C24" s="3" t="str">
        <f t="shared" si="1"/>
        <v>中ブロ0</v>
      </c>
      <c r="D24" s="3" t="str">
        <f t="shared" si="2"/>
        <v>中ブロ0</v>
      </c>
      <c r="E24" s="3">
        <f t="shared" si="18"/>
        <v>0</v>
      </c>
      <c r="F24" s="3" t="str">
        <f t="shared" si="3"/>
        <v>中ブロ0</v>
      </c>
      <c r="G24" s="3">
        <f t="shared" si="19"/>
        <v>0</v>
      </c>
      <c r="H24" s="3" t="str">
        <f t="shared" si="4"/>
        <v>本大会0</v>
      </c>
      <c r="I24" s="3" t="str">
        <f t="shared" si="5"/>
        <v>本大会0</v>
      </c>
      <c r="J24" s="3">
        <f t="shared" si="20"/>
        <v>0</v>
      </c>
      <c r="K24" s="3" t="str">
        <f t="shared" si="6"/>
        <v>本大会0</v>
      </c>
      <c r="L24" s="3">
        <f t="shared" si="21"/>
        <v>0</v>
      </c>
      <c r="M24" s="3" t="str">
        <f t="shared" si="7"/>
        <v>0</v>
      </c>
      <c r="N24" s="3" t="str">
        <f t="shared" si="8"/>
        <v>0</v>
      </c>
      <c r="O24" s="3" t="str">
        <f t="shared" si="9"/>
        <v/>
      </c>
      <c r="P24" s="3" t="str">
        <f t="shared" si="10"/>
        <v>0</v>
      </c>
      <c r="Q24" s="68" t="str">
        <f t="shared" si="11"/>
        <v/>
      </c>
      <c r="R24" s="69">
        <f t="shared" si="12"/>
        <v>0</v>
      </c>
      <c r="S24" s="72">
        <f t="shared" si="13"/>
        <v>14</v>
      </c>
      <c r="T24" s="66"/>
      <c r="U24" s="67"/>
      <c r="V24" s="67"/>
      <c r="W24" s="66"/>
      <c r="X24" s="67"/>
      <c r="Y24" s="66"/>
      <c r="Z24" s="79"/>
      <c r="AA24" s="78"/>
      <c r="AB24" s="67"/>
      <c r="AC24" s="79"/>
      <c r="AD24" s="78" t="str">
        <f t="shared" si="14"/>
        <v/>
      </c>
      <c r="AE24" s="79" t="str">
        <f t="shared" si="15"/>
        <v/>
      </c>
      <c r="AF24" s="78"/>
      <c r="AG24" s="67"/>
      <c r="AH24" s="79"/>
      <c r="AI24" s="82"/>
      <c r="AJ24" s="66"/>
      <c r="AK24" s="73"/>
      <c r="AL24" s="3">
        <f t="shared" si="16"/>
        <v>0</v>
      </c>
    </row>
    <row r="25" spans="1:38" x14ac:dyDescent="0.45">
      <c r="A25" s="3">
        <f t="shared" si="0"/>
        <v>0</v>
      </c>
      <c r="B25" s="3">
        <f t="shared" si="17"/>
        <v>0</v>
      </c>
      <c r="C25" s="3" t="str">
        <f t="shared" si="1"/>
        <v>中ブロ0</v>
      </c>
      <c r="D25" s="3" t="str">
        <f t="shared" si="2"/>
        <v>中ブロ0</v>
      </c>
      <c r="E25" s="3">
        <f t="shared" si="18"/>
        <v>0</v>
      </c>
      <c r="F25" s="3" t="str">
        <f t="shared" si="3"/>
        <v>中ブロ0</v>
      </c>
      <c r="G25" s="3">
        <f t="shared" si="19"/>
        <v>0</v>
      </c>
      <c r="H25" s="3" t="str">
        <f t="shared" si="4"/>
        <v>本大会0</v>
      </c>
      <c r="I25" s="3" t="str">
        <f t="shared" si="5"/>
        <v>本大会0</v>
      </c>
      <c r="J25" s="3">
        <f t="shared" si="20"/>
        <v>0</v>
      </c>
      <c r="K25" s="3" t="str">
        <f t="shared" si="6"/>
        <v>本大会0</v>
      </c>
      <c r="L25" s="3">
        <f t="shared" si="21"/>
        <v>0</v>
      </c>
      <c r="M25" s="3" t="str">
        <f t="shared" si="7"/>
        <v>0</v>
      </c>
      <c r="N25" s="3" t="str">
        <f t="shared" si="8"/>
        <v>0</v>
      </c>
      <c r="O25" s="3" t="str">
        <f t="shared" si="9"/>
        <v/>
      </c>
      <c r="P25" s="3" t="str">
        <f t="shared" si="10"/>
        <v>0</v>
      </c>
      <c r="Q25" s="68" t="str">
        <f t="shared" si="11"/>
        <v/>
      </c>
      <c r="R25" s="69">
        <f t="shared" si="12"/>
        <v>0</v>
      </c>
      <c r="S25" s="72">
        <f t="shared" si="13"/>
        <v>15</v>
      </c>
      <c r="T25" s="66"/>
      <c r="U25" s="67"/>
      <c r="V25" s="67"/>
      <c r="W25" s="66"/>
      <c r="X25" s="67"/>
      <c r="Y25" s="66"/>
      <c r="Z25" s="79"/>
      <c r="AA25" s="78"/>
      <c r="AB25" s="67"/>
      <c r="AC25" s="79"/>
      <c r="AD25" s="78" t="str">
        <f t="shared" si="14"/>
        <v/>
      </c>
      <c r="AE25" s="79" t="str">
        <f t="shared" si="15"/>
        <v/>
      </c>
      <c r="AF25" s="78"/>
      <c r="AG25" s="67"/>
      <c r="AH25" s="79"/>
      <c r="AI25" s="82"/>
      <c r="AJ25" s="66"/>
      <c r="AK25" s="73"/>
      <c r="AL25" s="3">
        <f t="shared" si="16"/>
        <v>0</v>
      </c>
    </row>
    <row r="26" spans="1:38" x14ac:dyDescent="0.45">
      <c r="A26" s="3">
        <f t="shared" si="0"/>
        <v>0</v>
      </c>
      <c r="B26" s="3">
        <f t="shared" si="17"/>
        <v>0</v>
      </c>
      <c r="C26" s="3" t="str">
        <f t="shared" si="1"/>
        <v>中ブロ0</v>
      </c>
      <c r="D26" s="3" t="str">
        <f t="shared" si="2"/>
        <v>中ブロ0</v>
      </c>
      <c r="E26" s="3">
        <f t="shared" si="18"/>
        <v>0</v>
      </c>
      <c r="F26" s="3" t="str">
        <f t="shared" si="3"/>
        <v>中ブロ0</v>
      </c>
      <c r="G26" s="3">
        <f t="shared" si="19"/>
        <v>0</v>
      </c>
      <c r="H26" s="3" t="str">
        <f t="shared" si="4"/>
        <v>本大会0</v>
      </c>
      <c r="I26" s="3" t="str">
        <f t="shared" si="5"/>
        <v>本大会0</v>
      </c>
      <c r="J26" s="3">
        <f t="shared" si="20"/>
        <v>0</v>
      </c>
      <c r="K26" s="3" t="str">
        <f t="shared" si="6"/>
        <v>本大会0</v>
      </c>
      <c r="L26" s="3">
        <f t="shared" si="21"/>
        <v>0</v>
      </c>
      <c r="M26" s="3" t="str">
        <f t="shared" si="7"/>
        <v>0</v>
      </c>
      <c r="N26" s="3" t="str">
        <f t="shared" si="8"/>
        <v>0</v>
      </c>
      <c r="O26" s="3" t="str">
        <f t="shared" si="9"/>
        <v/>
      </c>
      <c r="P26" s="3" t="str">
        <f t="shared" si="10"/>
        <v>0</v>
      </c>
      <c r="Q26" s="68" t="str">
        <f t="shared" si="11"/>
        <v/>
      </c>
      <c r="R26" s="69">
        <f t="shared" si="12"/>
        <v>0</v>
      </c>
      <c r="S26" s="72">
        <f t="shared" si="13"/>
        <v>16</v>
      </c>
      <c r="T26" s="66"/>
      <c r="U26" s="67"/>
      <c r="V26" s="67"/>
      <c r="W26" s="66"/>
      <c r="X26" s="67"/>
      <c r="Y26" s="66"/>
      <c r="Z26" s="79"/>
      <c r="AA26" s="78"/>
      <c r="AB26" s="67"/>
      <c r="AC26" s="79"/>
      <c r="AD26" s="78" t="str">
        <f t="shared" si="14"/>
        <v/>
      </c>
      <c r="AE26" s="79" t="str">
        <f t="shared" si="15"/>
        <v/>
      </c>
      <c r="AF26" s="78"/>
      <c r="AG26" s="67"/>
      <c r="AH26" s="79"/>
      <c r="AI26" s="82"/>
      <c r="AJ26" s="66"/>
      <c r="AK26" s="73"/>
      <c r="AL26" s="3">
        <f t="shared" si="16"/>
        <v>0</v>
      </c>
    </row>
    <row r="27" spans="1:38" x14ac:dyDescent="0.45">
      <c r="A27" s="3">
        <f t="shared" si="0"/>
        <v>0</v>
      </c>
      <c r="B27" s="3">
        <f t="shared" si="17"/>
        <v>0</v>
      </c>
      <c r="C27" s="3" t="str">
        <f t="shared" si="1"/>
        <v>中ブロ0</v>
      </c>
      <c r="D27" s="3" t="str">
        <f t="shared" si="2"/>
        <v>中ブロ0</v>
      </c>
      <c r="E27" s="3">
        <f t="shared" si="18"/>
        <v>0</v>
      </c>
      <c r="F27" s="3" t="str">
        <f t="shared" si="3"/>
        <v>中ブロ0</v>
      </c>
      <c r="G27" s="3">
        <f t="shared" si="19"/>
        <v>0</v>
      </c>
      <c r="H27" s="3" t="str">
        <f t="shared" si="4"/>
        <v>本大会0</v>
      </c>
      <c r="I27" s="3" t="str">
        <f t="shared" si="5"/>
        <v>本大会0</v>
      </c>
      <c r="J27" s="3">
        <f t="shared" si="20"/>
        <v>0</v>
      </c>
      <c r="K27" s="3" t="str">
        <f t="shared" si="6"/>
        <v>本大会0</v>
      </c>
      <c r="L27" s="3">
        <f t="shared" si="21"/>
        <v>0</v>
      </c>
      <c r="M27" s="3" t="str">
        <f t="shared" si="7"/>
        <v>0</v>
      </c>
      <c r="N27" s="3" t="str">
        <f t="shared" si="8"/>
        <v>0</v>
      </c>
      <c r="O27" s="3" t="str">
        <f t="shared" si="9"/>
        <v/>
      </c>
      <c r="P27" s="3" t="str">
        <f t="shared" si="10"/>
        <v>0</v>
      </c>
      <c r="Q27" s="68" t="str">
        <f t="shared" si="11"/>
        <v/>
      </c>
      <c r="R27" s="69">
        <f t="shared" si="12"/>
        <v>0</v>
      </c>
      <c r="S27" s="72">
        <f t="shared" si="13"/>
        <v>17</v>
      </c>
      <c r="T27" s="66"/>
      <c r="U27" s="67"/>
      <c r="V27" s="67"/>
      <c r="W27" s="66"/>
      <c r="X27" s="67"/>
      <c r="Y27" s="66"/>
      <c r="Z27" s="79"/>
      <c r="AA27" s="78"/>
      <c r="AB27" s="67"/>
      <c r="AC27" s="79"/>
      <c r="AD27" s="78" t="str">
        <f t="shared" si="14"/>
        <v/>
      </c>
      <c r="AE27" s="79" t="str">
        <f t="shared" si="15"/>
        <v/>
      </c>
      <c r="AF27" s="78"/>
      <c r="AG27" s="67"/>
      <c r="AH27" s="79"/>
      <c r="AI27" s="82"/>
      <c r="AJ27" s="66"/>
      <c r="AK27" s="73"/>
      <c r="AL27" s="3">
        <f t="shared" si="16"/>
        <v>0</v>
      </c>
    </row>
    <row r="28" spans="1:38" x14ac:dyDescent="0.45">
      <c r="A28" s="3">
        <f t="shared" si="0"/>
        <v>0</v>
      </c>
      <c r="B28" s="3">
        <f t="shared" si="17"/>
        <v>0</v>
      </c>
      <c r="C28" s="3" t="str">
        <f t="shared" si="1"/>
        <v>中ブロ0</v>
      </c>
      <c r="D28" s="3" t="str">
        <f t="shared" si="2"/>
        <v>中ブロ0</v>
      </c>
      <c r="E28" s="3">
        <f t="shared" si="18"/>
        <v>0</v>
      </c>
      <c r="F28" s="3" t="str">
        <f t="shared" si="3"/>
        <v>中ブロ0</v>
      </c>
      <c r="G28" s="3">
        <f t="shared" si="19"/>
        <v>0</v>
      </c>
      <c r="H28" s="3" t="str">
        <f t="shared" si="4"/>
        <v>本大会0</v>
      </c>
      <c r="I28" s="3" t="str">
        <f t="shared" si="5"/>
        <v>本大会0</v>
      </c>
      <c r="J28" s="3">
        <f t="shared" si="20"/>
        <v>0</v>
      </c>
      <c r="K28" s="3" t="str">
        <f t="shared" si="6"/>
        <v>本大会0</v>
      </c>
      <c r="L28" s="3">
        <f t="shared" si="21"/>
        <v>0</v>
      </c>
      <c r="M28" s="3" t="str">
        <f t="shared" si="7"/>
        <v>0</v>
      </c>
      <c r="N28" s="3" t="str">
        <f t="shared" si="8"/>
        <v>0</v>
      </c>
      <c r="O28" s="3" t="str">
        <f t="shared" si="9"/>
        <v/>
      </c>
      <c r="P28" s="3" t="str">
        <f t="shared" si="10"/>
        <v>0</v>
      </c>
      <c r="Q28" s="68" t="str">
        <f t="shared" si="11"/>
        <v/>
      </c>
      <c r="R28" s="69">
        <f t="shared" si="12"/>
        <v>0</v>
      </c>
      <c r="S28" s="72">
        <f t="shared" si="13"/>
        <v>18</v>
      </c>
      <c r="T28" s="66"/>
      <c r="U28" s="67"/>
      <c r="V28" s="67"/>
      <c r="W28" s="66"/>
      <c r="X28" s="67"/>
      <c r="Y28" s="66"/>
      <c r="Z28" s="79"/>
      <c r="AA28" s="78"/>
      <c r="AB28" s="67"/>
      <c r="AC28" s="79"/>
      <c r="AD28" s="78" t="str">
        <f t="shared" si="14"/>
        <v/>
      </c>
      <c r="AE28" s="79" t="str">
        <f t="shared" si="15"/>
        <v/>
      </c>
      <c r="AF28" s="78"/>
      <c r="AG28" s="67"/>
      <c r="AH28" s="79"/>
      <c r="AI28" s="82"/>
      <c r="AJ28" s="66"/>
      <c r="AK28" s="73"/>
      <c r="AL28" s="3">
        <f t="shared" si="16"/>
        <v>0</v>
      </c>
    </row>
    <row r="29" spans="1:38" x14ac:dyDescent="0.45">
      <c r="A29" s="3">
        <f t="shared" si="0"/>
        <v>0</v>
      </c>
      <c r="B29" s="3">
        <f t="shared" si="17"/>
        <v>0</v>
      </c>
      <c r="C29" s="3" t="str">
        <f t="shared" si="1"/>
        <v>中ブロ0</v>
      </c>
      <c r="D29" s="3" t="str">
        <f t="shared" si="2"/>
        <v>中ブロ0</v>
      </c>
      <c r="E29" s="3">
        <f t="shared" si="18"/>
        <v>0</v>
      </c>
      <c r="F29" s="3" t="str">
        <f t="shared" si="3"/>
        <v>中ブロ0</v>
      </c>
      <c r="G29" s="3">
        <f t="shared" si="19"/>
        <v>0</v>
      </c>
      <c r="H29" s="3" t="str">
        <f t="shared" si="4"/>
        <v>本大会0</v>
      </c>
      <c r="I29" s="3" t="str">
        <f t="shared" si="5"/>
        <v>本大会0</v>
      </c>
      <c r="J29" s="3">
        <f t="shared" si="20"/>
        <v>0</v>
      </c>
      <c r="K29" s="3" t="str">
        <f t="shared" si="6"/>
        <v>本大会0</v>
      </c>
      <c r="L29" s="3">
        <f t="shared" si="21"/>
        <v>0</v>
      </c>
      <c r="M29" s="3" t="str">
        <f t="shared" si="7"/>
        <v>0</v>
      </c>
      <c r="N29" s="3" t="str">
        <f t="shared" si="8"/>
        <v>0</v>
      </c>
      <c r="O29" s="3" t="str">
        <f t="shared" si="9"/>
        <v/>
      </c>
      <c r="P29" s="3" t="str">
        <f t="shared" si="10"/>
        <v>0</v>
      </c>
      <c r="Q29" s="68" t="str">
        <f t="shared" si="11"/>
        <v/>
      </c>
      <c r="R29" s="69">
        <f t="shared" si="12"/>
        <v>0</v>
      </c>
      <c r="S29" s="72">
        <f t="shared" si="13"/>
        <v>19</v>
      </c>
      <c r="T29" s="66"/>
      <c r="U29" s="67"/>
      <c r="V29" s="67"/>
      <c r="W29" s="66"/>
      <c r="X29" s="67"/>
      <c r="Y29" s="66"/>
      <c r="Z29" s="79"/>
      <c r="AA29" s="78"/>
      <c r="AB29" s="67"/>
      <c r="AC29" s="79"/>
      <c r="AD29" s="78" t="str">
        <f t="shared" si="14"/>
        <v/>
      </c>
      <c r="AE29" s="79" t="str">
        <f t="shared" si="15"/>
        <v/>
      </c>
      <c r="AF29" s="78"/>
      <c r="AG29" s="67"/>
      <c r="AH29" s="79"/>
      <c r="AI29" s="82"/>
      <c r="AJ29" s="66"/>
      <c r="AK29" s="73"/>
      <c r="AL29" s="3">
        <f t="shared" si="16"/>
        <v>0</v>
      </c>
    </row>
    <row r="30" spans="1:38" x14ac:dyDescent="0.45">
      <c r="A30" s="3">
        <f t="shared" si="0"/>
        <v>0</v>
      </c>
      <c r="B30" s="3">
        <f t="shared" si="17"/>
        <v>0</v>
      </c>
      <c r="C30" s="3" t="str">
        <f t="shared" si="1"/>
        <v>中ブロ0</v>
      </c>
      <c r="D30" s="3" t="str">
        <f t="shared" si="2"/>
        <v>中ブロ0</v>
      </c>
      <c r="E30" s="3">
        <f t="shared" si="18"/>
        <v>0</v>
      </c>
      <c r="F30" s="3" t="str">
        <f t="shared" si="3"/>
        <v>中ブロ0</v>
      </c>
      <c r="G30" s="3">
        <f t="shared" si="19"/>
        <v>0</v>
      </c>
      <c r="H30" s="3" t="str">
        <f t="shared" si="4"/>
        <v>本大会0</v>
      </c>
      <c r="I30" s="3" t="str">
        <f t="shared" si="5"/>
        <v>本大会0</v>
      </c>
      <c r="J30" s="3">
        <f t="shared" si="20"/>
        <v>0</v>
      </c>
      <c r="K30" s="3" t="str">
        <f t="shared" si="6"/>
        <v>本大会0</v>
      </c>
      <c r="L30" s="3">
        <f t="shared" si="21"/>
        <v>0</v>
      </c>
      <c r="M30" s="3" t="str">
        <f t="shared" si="7"/>
        <v>0</v>
      </c>
      <c r="N30" s="3" t="str">
        <f t="shared" si="8"/>
        <v>0</v>
      </c>
      <c r="O30" s="3" t="str">
        <f t="shared" si="9"/>
        <v/>
      </c>
      <c r="P30" s="3" t="str">
        <f t="shared" si="10"/>
        <v>0</v>
      </c>
      <c r="Q30" s="68" t="str">
        <f t="shared" si="11"/>
        <v/>
      </c>
      <c r="R30" s="69">
        <f t="shared" si="12"/>
        <v>0</v>
      </c>
      <c r="S30" s="72">
        <f t="shared" si="13"/>
        <v>20</v>
      </c>
      <c r="T30" s="66"/>
      <c r="U30" s="67"/>
      <c r="V30" s="67"/>
      <c r="W30" s="66"/>
      <c r="X30" s="67"/>
      <c r="Y30" s="66"/>
      <c r="Z30" s="79"/>
      <c r="AA30" s="78"/>
      <c r="AB30" s="67"/>
      <c r="AC30" s="79"/>
      <c r="AD30" s="78" t="str">
        <f t="shared" si="14"/>
        <v/>
      </c>
      <c r="AE30" s="79" t="str">
        <f t="shared" si="15"/>
        <v/>
      </c>
      <c r="AF30" s="78"/>
      <c r="AG30" s="67"/>
      <c r="AH30" s="79"/>
      <c r="AI30" s="82"/>
      <c r="AJ30" s="66"/>
      <c r="AK30" s="73"/>
      <c r="AL30" s="3">
        <f t="shared" si="16"/>
        <v>0</v>
      </c>
    </row>
    <row r="31" spans="1:38" x14ac:dyDescent="0.45">
      <c r="A31" s="3">
        <f t="shared" si="0"/>
        <v>0</v>
      </c>
      <c r="B31" s="3">
        <f t="shared" si="17"/>
        <v>0</v>
      </c>
      <c r="C31" s="3" t="str">
        <f t="shared" si="1"/>
        <v>中ブロ0</v>
      </c>
      <c r="D31" s="3" t="str">
        <f t="shared" si="2"/>
        <v>中ブロ0</v>
      </c>
      <c r="E31" s="3">
        <f t="shared" si="18"/>
        <v>0</v>
      </c>
      <c r="F31" s="3" t="str">
        <f t="shared" si="3"/>
        <v>中ブロ0</v>
      </c>
      <c r="G31" s="3">
        <f t="shared" si="19"/>
        <v>0</v>
      </c>
      <c r="H31" s="3" t="str">
        <f t="shared" si="4"/>
        <v>本大会0</v>
      </c>
      <c r="I31" s="3" t="str">
        <f t="shared" si="5"/>
        <v>本大会0</v>
      </c>
      <c r="J31" s="3">
        <f t="shared" si="20"/>
        <v>0</v>
      </c>
      <c r="K31" s="3" t="str">
        <f t="shared" si="6"/>
        <v>本大会0</v>
      </c>
      <c r="L31" s="3">
        <f t="shared" si="21"/>
        <v>0</v>
      </c>
      <c r="M31" s="3" t="str">
        <f t="shared" si="7"/>
        <v>0</v>
      </c>
      <c r="N31" s="3" t="str">
        <f t="shared" si="8"/>
        <v>0</v>
      </c>
      <c r="O31" s="3" t="str">
        <f t="shared" si="9"/>
        <v/>
      </c>
      <c r="P31" s="3" t="str">
        <f t="shared" si="10"/>
        <v>0</v>
      </c>
      <c r="Q31" s="68" t="str">
        <f t="shared" si="11"/>
        <v/>
      </c>
      <c r="R31" s="69">
        <f t="shared" si="12"/>
        <v>0</v>
      </c>
      <c r="S31" s="72">
        <f t="shared" si="13"/>
        <v>21</v>
      </c>
      <c r="T31" s="66"/>
      <c r="U31" s="67"/>
      <c r="V31" s="67"/>
      <c r="W31" s="66"/>
      <c r="X31" s="67"/>
      <c r="Y31" s="66"/>
      <c r="Z31" s="79"/>
      <c r="AA31" s="78"/>
      <c r="AB31" s="67"/>
      <c r="AC31" s="79"/>
      <c r="AD31" s="78" t="str">
        <f t="shared" si="14"/>
        <v/>
      </c>
      <c r="AE31" s="79" t="str">
        <f t="shared" si="15"/>
        <v/>
      </c>
      <c r="AF31" s="78"/>
      <c r="AG31" s="67"/>
      <c r="AH31" s="79"/>
      <c r="AI31" s="82"/>
      <c r="AJ31" s="66"/>
      <c r="AK31" s="73"/>
      <c r="AL31" s="3">
        <f t="shared" si="16"/>
        <v>0</v>
      </c>
    </row>
    <row r="32" spans="1:38" x14ac:dyDescent="0.45">
      <c r="A32" s="3">
        <f t="shared" si="0"/>
        <v>0</v>
      </c>
      <c r="B32" s="3">
        <f t="shared" si="17"/>
        <v>0</v>
      </c>
      <c r="C32" s="3" t="str">
        <f t="shared" si="1"/>
        <v>中ブロ0</v>
      </c>
      <c r="D32" s="3" t="str">
        <f t="shared" si="2"/>
        <v>中ブロ0</v>
      </c>
      <c r="E32" s="3">
        <f t="shared" si="18"/>
        <v>0</v>
      </c>
      <c r="F32" s="3" t="str">
        <f t="shared" si="3"/>
        <v>中ブロ0</v>
      </c>
      <c r="G32" s="3">
        <f t="shared" si="19"/>
        <v>0</v>
      </c>
      <c r="H32" s="3" t="str">
        <f t="shared" si="4"/>
        <v>本大会0</v>
      </c>
      <c r="I32" s="3" t="str">
        <f t="shared" si="5"/>
        <v>本大会0</v>
      </c>
      <c r="J32" s="3">
        <f t="shared" si="20"/>
        <v>0</v>
      </c>
      <c r="K32" s="3" t="str">
        <f t="shared" si="6"/>
        <v>本大会0</v>
      </c>
      <c r="L32" s="3">
        <f t="shared" si="21"/>
        <v>0</v>
      </c>
      <c r="M32" s="3" t="str">
        <f t="shared" si="7"/>
        <v>0</v>
      </c>
      <c r="N32" s="3" t="str">
        <f t="shared" si="8"/>
        <v>0</v>
      </c>
      <c r="O32" s="3" t="str">
        <f t="shared" si="9"/>
        <v/>
      </c>
      <c r="P32" s="3" t="str">
        <f t="shared" si="10"/>
        <v>0</v>
      </c>
      <c r="Q32" s="68" t="str">
        <f t="shared" si="11"/>
        <v/>
      </c>
      <c r="R32" s="69">
        <f t="shared" si="12"/>
        <v>0</v>
      </c>
      <c r="S32" s="72">
        <f t="shared" si="13"/>
        <v>22</v>
      </c>
      <c r="T32" s="66"/>
      <c r="U32" s="67"/>
      <c r="V32" s="67"/>
      <c r="W32" s="66"/>
      <c r="X32" s="67"/>
      <c r="Y32" s="66"/>
      <c r="Z32" s="79"/>
      <c r="AA32" s="78"/>
      <c r="AB32" s="67"/>
      <c r="AC32" s="79"/>
      <c r="AD32" s="78" t="str">
        <f t="shared" si="14"/>
        <v/>
      </c>
      <c r="AE32" s="79" t="str">
        <f t="shared" si="15"/>
        <v/>
      </c>
      <c r="AF32" s="78"/>
      <c r="AG32" s="67"/>
      <c r="AH32" s="79"/>
      <c r="AI32" s="82"/>
      <c r="AJ32" s="66"/>
      <c r="AK32" s="73"/>
      <c r="AL32" s="3">
        <f t="shared" si="16"/>
        <v>0</v>
      </c>
    </row>
    <row r="33" spans="1:38" x14ac:dyDescent="0.45">
      <c r="A33" s="3">
        <f t="shared" si="0"/>
        <v>0</v>
      </c>
      <c r="B33" s="3">
        <f t="shared" si="17"/>
        <v>0</v>
      </c>
      <c r="C33" s="3" t="str">
        <f t="shared" si="1"/>
        <v>中ブロ0</v>
      </c>
      <c r="D33" s="3" t="str">
        <f t="shared" si="2"/>
        <v>中ブロ0</v>
      </c>
      <c r="E33" s="3">
        <f t="shared" si="18"/>
        <v>0</v>
      </c>
      <c r="F33" s="3" t="str">
        <f t="shared" si="3"/>
        <v>中ブロ0</v>
      </c>
      <c r="G33" s="3">
        <f t="shared" si="19"/>
        <v>0</v>
      </c>
      <c r="H33" s="3" t="str">
        <f t="shared" si="4"/>
        <v>本大会0</v>
      </c>
      <c r="I33" s="3" t="str">
        <f t="shared" si="5"/>
        <v>本大会0</v>
      </c>
      <c r="J33" s="3">
        <f t="shared" si="20"/>
        <v>0</v>
      </c>
      <c r="K33" s="3" t="str">
        <f t="shared" si="6"/>
        <v>本大会0</v>
      </c>
      <c r="L33" s="3">
        <f t="shared" si="21"/>
        <v>0</v>
      </c>
      <c r="M33" s="3" t="str">
        <f t="shared" si="7"/>
        <v>0</v>
      </c>
      <c r="N33" s="3" t="str">
        <f t="shared" si="8"/>
        <v>0</v>
      </c>
      <c r="O33" s="3" t="str">
        <f t="shared" si="9"/>
        <v/>
      </c>
      <c r="P33" s="3" t="str">
        <f t="shared" si="10"/>
        <v>0</v>
      </c>
      <c r="Q33" s="68" t="str">
        <f t="shared" si="11"/>
        <v/>
      </c>
      <c r="R33" s="69">
        <f t="shared" si="12"/>
        <v>0</v>
      </c>
      <c r="S33" s="72">
        <f t="shared" si="13"/>
        <v>23</v>
      </c>
      <c r="T33" s="66"/>
      <c r="U33" s="67"/>
      <c r="V33" s="67"/>
      <c r="W33" s="66"/>
      <c r="X33" s="67"/>
      <c r="Y33" s="66"/>
      <c r="Z33" s="79"/>
      <c r="AA33" s="78"/>
      <c r="AB33" s="67"/>
      <c r="AC33" s="79"/>
      <c r="AD33" s="78" t="str">
        <f t="shared" si="14"/>
        <v/>
      </c>
      <c r="AE33" s="79" t="str">
        <f t="shared" si="15"/>
        <v/>
      </c>
      <c r="AF33" s="78"/>
      <c r="AG33" s="67"/>
      <c r="AH33" s="79"/>
      <c r="AI33" s="82"/>
      <c r="AJ33" s="66"/>
      <c r="AK33" s="73"/>
      <c r="AL33" s="3">
        <f t="shared" si="16"/>
        <v>0</v>
      </c>
    </row>
    <row r="34" spans="1:38" x14ac:dyDescent="0.45">
      <c r="A34" s="3">
        <f t="shared" si="0"/>
        <v>0</v>
      </c>
      <c r="B34" s="3">
        <f t="shared" si="17"/>
        <v>0</v>
      </c>
      <c r="C34" s="3" t="str">
        <f t="shared" si="1"/>
        <v>中ブロ0</v>
      </c>
      <c r="D34" s="3" t="str">
        <f t="shared" si="2"/>
        <v>中ブロ0</v>
      </c>
      <c r="E34" s="3">
        <f t="shared" si="18"/>
        <v>0</v>
      </c>
      <c r="F34" s="3" t="str">
        <f t="shared" si="3"/>
        <v>中ブロ0</v>
      </c>
      <c r="G34" s="3">
        <f t="shared" si="19"/>
        <v>0</v>
      </c>
      <c r="H34" s="3" t="str">
        <f t="shared" si="4"/>
        <v>本大会0</v>
      </c>
      <c r="I34" s="3" t="str">
        <f t="shared" si="5"/>
        <v>本大会0</v>
      </c>
      <c r="J34" s="3">
        <f t="shared" si="20"/>
        <v>0</v>
      </c>
      <c r="K34" s="3" t="str">
        <f t="shared" si="6"/>
        <v>本大会0</v>
      </c>
      <c r="L34" s="3">
        <f t="shared" si="21"/>
        <v>0</v>
      </c>
      <c r="M34" s="3" t="str">
        <f t="shared" si="7"/>
        <v>0</v>
      </c>
      <c r="N34" s="3" t="str">
        <f t="shared" si="8"/>
        <v>0</v>
      </c>
      <c r="O34" s="3" t="str">
        <f t="shared" si="9"/>
        <v/>
      </c>
      <c r="P34" s="3" t="str">
        <f t="shared" si="10"/>
        <v>0</v>
      </c>
      <c r="Q34" s="68" t="str">
        <f t="shared" si="11"/>
        <v/>
      </c>
      <c r="R34" s="69">
        <f t="shared" si="12"/>
        <v>0</v>
      </c>
      <c r="S34" s="72">
        <f t="shared" si="13"/>
        <v>24</v>
      </c>
      <c r="T34" s="66"/>
      <c r="U34" s="67"/>
      <c r="V34" s="67"/>
      <c r="W34" s="66"/>
      <c r="X34" s="67"/>
      <c r="Y34" s="66"/>
      <c r="Z34" s="79"/>
      <c r="AA34" s="78"/>
      <c r="AB34" s="67"/>
      <c r="AC34" s="79"/>
      <c r="AD34" s="78" t="str">
        <f t="shared" si="14"/>
        <v/>
      </c>
      <c r="AE34" s="79" t="str">
        <f t="shared" si="15"/>
        <v/>
      </c>
      <c r="AF34" s="78"/>
      <c r="AG34" s="67"/>
      <c r="AH34" s="79"/>
      <c r="AI34" s="82"/>
      <c r="AJ34" s="66"/>
      <c r="AK34" s="73"/>
      <c r="AL34" s="3">
        <f t="shared" si="16"/>
        <v>0</v>
      </c>
    </row>
    <row r="35" spans="1:38" x14ac:dyDescent="0.45">
      <c r="A35" s="3">
        <f t="shared" si="0"/>
        <v>0</v>
      </c>
      <c r="B35" s="3">
        <f t="shared" si="17"/>
        <v>0</v>
      </c>
      <c r="C35" s="3" t="str">
        <f t="shared" si="1"/>
        <v>中ブロ0</v>
      </c>
      <c r="D35" s="3" t="str">
        <f t="shared" si="2"/>
        <v>中ブロ0</v>
      </c>
      <c r="E35" s="3">
        <f t="shared" si="18"/>
        <v>0</v>
      </c>
      <c r="F35" s="3" t="str">
        <f t="shared" si="3"/>
        <v>中ブロ0</v>
      </c>
      <c r="G35" s="3">
        <f t="shared" si="19"/>
        <v>0</v>
      </c>
      <c r="H35" s="3" t="str">
        <f t="shared" si="4"/>
        <v>本大会0</v>
      </c>
      <c r="I35" s="3" t="str">
        <f t="shared" si="5"/>
        <v>本大会0</v>
      </c>
      <c r="J35" s="3">
        <f t="shared" si="20"/>
        <v>0</v>
      </c>
      <c r="K35" s="3" t="str">
        <f t="shared" si="6"/>
        <v>本大会0</v>
      </c>
      <c r="L35" s="3">
        <f t="shared" si="21"/>
        <v>0</v>
      </c>
      <c r="M35" s="3" t="str">
        <f t="shared" si="7"/>
        <v>0</v>
      </c>
      <c r="N35" s="3" t="str">
        <f t="shared" si="8"/>
        <v>0</v>
      </c>
      <c r="O35" s="3" t="str">
        <f t="shared" si="9"/>
        <v/>
      </c>
      <c r="P35" s="3" t="str">
        <f t="shared" si="10"/>
        <v>0</v>
      </c>
      <c r="Q35" s="68" t="str">
        <f t="shared" si="11"/>
        <v/>
      </c>
      <c r="R35" s="69">
        <f t="shared" si="12"/>
        <v>0</v>
      </c>
      <c r="S35" s="72">
        <f t="shared" si="13"/>
        <v>25</v>
      </c>
      <c r="T35" s="66"/>
      <c r="U35" s="67"/>
      <c r="V35" s="67"/>
      <c r="W35" s="66"/>
      <c r="X35" s="67"/>
      <c r="Y35" s="66"/>
      <c r="Z35" s="79"/>
      <c r="AA35" s="78"/>
      <c r="AB35" s="67"/>
      <c r="AC35" s="79"/>
      <c r="AD35" s="78" t="str">
        <f t="shared" si="14"/>
        <v/>
      </c>
      <c r="AE35" s="79" t="str">
        <f t="shared" si="15"/>
        <v/>
      </c>
      <c r="AF35" s="78"/>
      <c r="AG35" s="67"/>
      <c r="AH35" s="79"/>
      <c r="AI35" s="82"/>
      <c r="AJ35" s="66"/>
      <c r="AK35" s="73"/>
      <c r="AL35" s="3">
        <f t="shared" si="16"/>
        <v>0</v>
      </c>
    </row>
    <row r="36" spans="1:38" x14ac:dyDescent="0.45">
      <c r="A36" s="3">
        <f t="shared" si="0"/>
        <v>0</v>
      </c>
      <c r="B36" s="3">
        <f t="shared" si="17"/>
        <v>0</v>
      </c>
      <c r="C36" s="3" t="str">
        <f t="shared" si="1"/>
        <v>中ブロ0</v>
      </c>
      <c r="D36" s="3" t="str">
        <f t="shared" si="2"/>
        <v>中ブロ0</v>
      </c>
      <c r="E36" s="3">
        <f t="shared" si="18"/>
        <v>0</v>
      </c>
      <c r="F36" s="3" t="str">
        <f t="shared" si="3"/>
        <v>中ブロ0</v>
      </c>
      <c r="G36" s="3">
        <f t="shared" si="19"/>
        <v>0</v>
      </c>
      <c r="H36" s="3" t="str">
        <f t="shared" si="4"/>
        <v>本大会0</v>
      </c>
      <c r="I36" s="3" t="str">
        <f t="shared" si="5"/>
        <v>本大会0</v>
      </c>
      <c r="J36" s="3">
        <f t="shared" si="20"/>
        <v>0</v>
      </c>
      <c r="K36" s="3" t="str">
        <f t="shared" si="6"/>
        <v>本大会0</v>
      </c>
      <c r="L36" s="3">
        <f t="shared" si="21"/>
        <v>0</v>
      </c>
      <c r="M36" s="3" t="str">
        <f t="shared" si="7"/>
        <v>0</v>
      </c>
      <c r="N36" s="3" t="str">
        <f t="shared" si="8"/>
        <v>0</v>
      </c>
      <c r="O36" s="3" t="str">
        <f t="shared" si="9"/>
        <v/>
      </c>
      <c r="P36" s="3" t="str">
        <f t="shared" si="10"/>
        <v>0</v>
      </c>
      <c r="Q36" s="68" t="str">
        <f t="shared" si="11"/>
        <v/>
      </c>
      <c r="R36" s="69">
        <f t="shared" si="12"/>
        <v>0</v>
      </c>
      <c r="S36" s="72">
        <f t="shared" si="13"/>
        <v>26</v>
      </c>
      <c r="T36" s="66"/>
      <c r="U36" s="67"/>
      <c r="V36" s="67"/>
      <c r="W36" s="66"/>
      <c r="X36" s="67"/>
      <c r="Y36" s="66"/>
      <c r="Z36" s="79"/>
      <c r="AA36" s="78"/>
      <c r="AB36" s="67"/>
      <c r="AC36" s="79"/>
      <c r="AD36" s="78" t="str">
        <f t="shared" si="14"/>
        <v/>
      </c>
      <c r="AE36" s="79" t="str">
        <f t="shared" si="15"/>
        <v/>
      </c>
      <c r="AF36" s="78"/>
      <c r="AG36" s="67"/>
      <c r="AH36" s="79"/>
      <c r="AI36" s="82"/>
      <c r="AJ36" s="66"/>
      <c r="AK36" s="73"/>
      <c r="AL36" s="3">
        <f t="shared" si="16"/>
        <v>0</v>
      </c>
    </row>
    <row r="37" spans="1:38" x14ac:dyDescent="0.45">
      <c r="A37" s="3">
        <f t="shared" si="0"/>
        <v>0</v>
      </c>
      <c r="B37" s="3">
        <f t="shared" si="17"/>
        <v>0</v>
      </c>
      <c r="C37" s="3" t="str">
        <f t="shared" si="1"/>
        <v>中ブロ0</v>
      </c>
      <c r="D37" s="3" t="str">
        <f t="shared" si="2"/>
        <v>中ブロ0</v>
      </c>
      <c r="E37" s="3">
        <f t="shared" si="18"/>
        <v>0</v>
      </c>
      <c r="F37" s="3" t="str">
        <f t="shared" si="3"/>
        <v>中ブロ0</v>
      </c>
      <c r="G37" s="3">
        <f t="shared" si="19"/>
        <v>0</v>
      </c>
      <c r="H37" s="3" t="str">
        <f t="shared" si="4"/>
        <v>本大会0</v>
      </c>
      <c r="I37" s="3" t="str">
        <f t="shared" si="5"/>
        <v>本大会0</v>
      </c>
      <c r="J37" s="3">
        <f t="shared" si="20"/>
        <v>0</v>
      </c>
      <c r="K37" s="3" t="str">
        <f t="shared" si="6"/>
        <v>本大会0</v>
      </c>
      <c r="L37" s="3">
        <f t="shared" si="21"/>
        <v>0</v>
      </c>
      <c r="M37" s="3" t="str">
        <f t="shared" si="7"/>
        <v>0</v>
      </c>
      <c r="N37" s="3" t="str">
        <f t="shared" si="8"/>
        <v>0</v>
      </c>
      <c r="O37" s="3" t="str">
        <f t="shared" si="9"/>
        <v/>
      </c>
      <c r="P37" s="3" t="str">
        <f t="shared" si="10"/>
        <v>0</v>
      </c>
      <c r="Q37" s="68" t="str">
        <f t="shared" si="11"/>
        <v/>
      </c>
      <c r="R37" s="69">
        <f t="shared" si="12"/>
        <v>0</v>
      </c>
      <c r="S37" s="72">
        <f t="shared" si="13"/>
        <v>27</v>
      </c>
      <c r="T37" s="66"/>
      <c r="U37" s="67"/>
      <c r="V37" s="67"/>
      <c r="W37" s="66"/>
      <c r="X37" s="67"/>
      <c r="Y37" s="66"/>
      <c r="Z37" s="79"/>
      <c r="AA37" s="78"/>
      <c r="AB37" s="67"/>
      <c r="AC37" s="79"/>
      <c r="AD37" s="78" t="str">
        <f t="shared" si="14"/>
        <v/>
      </c>
      <c r="AE37" s="79" t="str">
        <f t="shared" si="15"/>
        <v/>
      </c>
      <c r="AF37" s="78"/>
      <c r="AG37" s="67"/>
      <c r="AH37" s="79"/>
      <c r="AI37" s="82"/>
      <c r="AJ37" s="66"/>
      <c r="AK37" s="73"/>
      <c r="AL37" s="3">
        <f t="shared" si="16"/>
        <v>0</v>
      </c>
    </row>
    <row r="38" spans="1:38" x14ac:dyDescent="0.45">
      <c r="A38" s="3">
        <f t="shared" si="0"/>
        <v>0</v>
      </c>
      <c r="B38" s="3">
        <f t="shared" si="17"/>
        <v>0</v>
      </c>
      <c r="C38" s="3" t="str">
        <f t="shared" si="1"/>
        <v>中ブロ0</v>
      </c>
      <c r="D38" s="3" t="str">
        <f t="shared" si="2"/>
        <v>中ブロ0</v>
      </c>
      <c r="E38" s="3">
        <f t="shared" si="18"/>
        <v>0</v>
      </c>
      <c r="F38" s="3" t="str">
        <f t="shared" si="3"/>
        <v>中ブロ0</v>
      </c>
      <c r="G38" s="3">
        <f t="shared" si="19"/>
        <v>0</v>
      </c>
      <c r="H38" s="3" t="str">
        <f t="shared" si="4"/>
        <v>本大会0</v>
      </c>
      <c r="I38" s="3" t="str">
        <f t="shared" si="5"/>
        <v>本大会0</v>
      </c>
      <c r="J38" s="3">
        <f t="shared" si="20"/>
        <v>0</v>
      </c>
      <c r="K38" s="3" t="str">
        <f t="shared" si="6"/>
        <v>本大会0</v>
      </c>
      <c r="L38" s="3">
        <f t="shared" si="21"/>
        <v>0</v>
      </c>
      <c r="M38" s="3" t="str">
        <f t="shared" si="7"/>
        <v>0</v>
      </c>
      <c r="N38" s="3" t="str">
        <f t="shared" si="8"/>
        <v>0</v>
      </c>
      <c r="O38" s="3" t="str">
        <f t="shared" si="9"/>
        <v/>
      </c>
      <c r="P38" s="3" t="str">
        <f t="shared" si="10"/>
        <v>0</v>
      </c>
      <c r="Q38" s="68" t="str">
        <f t="shared" si="11"/>
        <v/>
      </c>
      <c r="R38" s="69">
        <f t="shared" si="12"/>
        <v>0</v>
      </c>
      <c r="S38" s="72">
        <f t="shared" si="13"/>
        <v>28</v>
      </c>
      <c r="T38" s="66"/>
      <c r="U38" s="67"/>
      <c r="V38" s="67"/>
      <c r="W38" s="66"/>
      <c r="X38" s="67"/>
      <c r="Y38" s="66"/>
      <c r="Z38" s="79"/>
      <c r="AA38" s="78"/>
      <c r="AB38" s="67"/>
      <c r="AC38" s="79"/>
      <c r="AD38" s="78" t="str">
        <f t="shared" si="14"/>
        <v/>
      </c>
      <c r="AE38" s="79" t="str">
        <f t="shared" si="15"/>
        <v/>
      </c>
      <c r="AF38" s="78"/>
      <c r="AG38" s="67"/>
      <c r="AH38" s="79"/>
      <c r="AI38" s="82"/>
      <c r="AJ38" s="66"/>
      <c r="AK38" s="73"/>
      <c r="AL38" s="3">
        <f t="shared" si="16"/>
        <v>0</v>
      </c>
    </row>
    <row r="39" spans="1:38" x14ac:dyDescent="0.45">
      <c r="A39" s="3">
        <f t="shared" si="0"/>
        <v>0</v>
      </c>
      <c r="B39" s="3">
        <f t="shared" si="17"/>
        <v>0</v>
      </c>
      <c r="C39" s="3" t="str">
        <f t="shared" si="1"/>
        <v>中ブロ0</v>
      </c>
      <c r="D39" s="3" t="str">
        <f t="shared" si="2"/>
        <v>中ブロ0</v>
      </c>
      <c r="E39" s="3">
        <f t="shared" si="18"/>
        <v>0</v>
      </c>
      <c r="F39" s="3" t="str">
        <f t="shared" si="3"/>
        <v>中ブロ0</v>
      </c>
      <c r="G39" s="3">
        <f t="shared" si="19"/>
        <v>0</v>
      </c>
      <c r="H39" s="3" t="str">
        <f t="shared" si="4"/>
        <v>本大会0</v>
      </c>
      <c r="I39" s="3" t="str">
        <f t="shared" si="5"/>
        <v>本大会0</v>
      </c>
      <c r="J39" s="3">
        <f t="shared" si="20"/>
        <v>0</v>
      </c>
      <c r="K39" s="3" t="str">
        <f t="shared" si="6"/>
        <v>本大会0</v>
      </c>
      <c r="L39" s="3">
        <f t="shared" si="21"/>
        <v>0</v>
      </c>
      <c r="M39" s="3" t="str">
        <f t="shared" si="7"/>
        <v>0</v>
      </c>
      <c r="N39" s="3" t="str">
        <f t="shared" si="8"/>
        <v>0</v>
      </c>
      <c r="O39" s="3" t="str">
        <f t="shared" si="9"/>
        <v/>
      </c>
      <c r="P39" s="3" t="str">
        <f t="shared" si="10"/>
        <v>0</v>
      </c>
      <c r="Q39" s="68" t="str">
        <f t="shared" si="11"/>
        <v/>
      </c>
      <c r="R39" s="69">
        <f t="shared" si="12"/>
        <v>0</v>
      </c>
      <c r="S39" s="72">
        <f t="shared" si="13"/>
        <v>29</v>
      </c>
      <c r="T39" s="66"/>
      <c r="U39" s="67"/>
      <c r="V39" s="67"/>
      <c r="W39" s="66"/>
      <c r="X39" s="67"/>
      <c r="Y39" s="66"/>
      <c r="Z39" s="79"/>
      <c r="AA39" s="78"/>
      <c r="AB39" s="67"/>
      <c r="AC39" s="79"/>
      <c r="AD39" s="78" t="str">
        <f t="shared" si="14"/>
        <v/>
      </c>
      <c r="AE39" s="79" t="str">
        <f t="shared" si="15"/>
        <v/>
      </c>
      <c r="AF39" s="78"/>
      <c r="AG39" s="67"/>
      <c r="AH39" s="79"/>
      <c r="AI39" s="82"/>
      <c r="AJ39" s="66"/>
      <c r="AK39" s="73"/>
      <c r="AL39" s="3">
        <f t="shared" si="16"/>
        <v>0</v>
      </c>
    </row>
    <row r="40" spans="1:38" x14ac:dyDescent="0.45">
      <c r="A40" s="3">
        <f t="shared" si="0"/>
        <v>0</v>
      </c>
      <c r="B40" s="3">
        <f t="shared" si="17"/>
        <v>0</v>
      </c>
      <c r="C40" s="3" t="str">
        <f t="shared" si="1"/>
        <v>中ブロ0</v>
      </c>
      <c r="D40" s="3" t="str">
        <f t="shared" si="2"/>
        <v>中ブロ0</v>
      </c>
      <c r="E40" s="3">
        <f t="shared" si="18"/>
        <v>0</v>
      </c>
      <c r="F40" s="3" t="str">
        <f t="shared" si="3"/>
        <v>中ブロ0</v>
      </c>
      <c r="G40" s="3">
        <f t="shared" si="19"/>
        <v>0</v>
      </c>
      <c r="H40" s="3" t="str">
        <f t="shared" si="4"/>
        <v>本大会0</v>
      </c>
      <c r="I40" s="3" t="str">
        <f t="shared" si="5"/>
        <v>本大会0</v>
      </c>
      <c r="J40" s="3">
        <f t="shared" si="20"/>
        <v>0</v>
      </c>
      <c r="K40" s="3" t="str">
        <f t="shared" si="6"/>
        <v>本大会0</v>
      </c>
      <c r="L40" s="3">
        <f t="shared" si="21"/>
        <v>0</v>
      </c>
      <c r="M40" s="3" t="str">
        <f t="shared" si="7"/>
        <v>0</v>
      </c>
      <c r="N40" s="3" t="str">
        <f t="shared" si="8"/>
        <v>0</v>
      </c>
      <c r="O40" s="3" t="str">
        <f t="shared" si="9"/>
        <v/>
      </c>
      <c r="P40" s="3" t="str">
        <f t="shared" si="10"/>
        <v>0</v>
      </c>
      <c r="Q40" s="68" t="str">
        <f t="shared" si="11"/>
        <v/>
      </c>
      <c r="R40" s="69">
        <f t="shared" si="12"/>
        <v>0</v>
      </c>
      <c r="S40" s="72">
        <f t="shared" si="13"/>
        <v>30</v>
      </c>
      <c r="T40" s="66"/>
      <c r="U40" s="67"/>
      <c r="V40" s="67"/>
      <c r="W40" s="66"/>
      <c r="X40" s="67"/>
      <c r="Y40" s="66"/>
      <c r="Z40" s="79"/>
      <c r="AA40" s="78"/>
      <c r="AB40" s="67"/>
      <c r="AC40" s="79"/>
      <c r="AD40" s="78" t="str">
        <f t="shared" si="14"/>
        <v/>
      </c>
      <c r="AE40" s="79" t="str">
        <f t="shared" si="15"/>
        <v/>
      </c>
      <c r="AF40" s="78"/>
      <c r="AG40" s="67"/>
      <c r="AH40" s="79"/>
      <c r="AI40" s="82"/>
      <c r="AJ40" s="66"/>
      <c r="AK40" s="73"/>
      <c r="AL40" s="3">
        <f t="shared" si="16"/>
        <v>0</v>
      </c>
    </row>
    <row r="41" spans="1:38" x14ac:dyDescent="0.45">
      <c r="A41" s="3">
        <f t="shared" si="0"/>
        <v>0</v>
      </c>
      <c r="B41" s="3">
        <f t="shared" si="17"/>
        <v>0</v>
      </c>
      <c r="C41" s="3" t="str">
        <f t="shared" si="1"/>
        <v>中ブロ0</v>
      </c>
      <c r="D41" s="3" t="str">
        <f t="shared" si="2"/>
        <v>中ブロ0</v>
      </c>
      <c r="E41" s="3">
        <f t="shared" si="18"/>
        <v>0</v>
      </c>
      <c r="F41" s="3" t="str">
        <f t="shared" si="3"/>
        <v>中ブロ0</v>
      </c>
      <c r="G41" s="3">
        <f t="shared" si="19"/>
        <v>0</v>
      </c>
      <c r="H41" s="3" t="str">
        <f t="shared" si="4"/>
        <v>本大会0</v>
      </c>
      <c r="I41" s="3" t="str">
        <f t="shared" si="5"/>
        <v>本大会0</v>
      </c>
      <c r="J41" s="3">
        <f t="shared" si="20"/>
        <v>0</v>
      </c>
      <c r="K41" s="3" t="str">
        <f t="shared" si="6"/>
        <v>本大会0</v>
      </c>
      <c r="L41" s="3">
        <f t="shared" si="21"/>
        <v>0</v>
      </c>
      <c r="M41" s="3" t="str">
        <f t="shared" si="7"/>
        <v>0</v>
      </c>
      <c r="N41" s="3" t="str">
        <f t="shared" si="8"/>
        <v>0</v>
      </c>
      <c r="O41" s="3" t="str">
        <f t="shared" si="9"/>
        <v/>
      </c>
      <c r="P41" s="3" t="str">
        <f t="shared" si="10"/>
        <v>0</v>
      </c>
      <c r="Q41" s="68" t="str">
        <f t="shared" si="11"/>
        <v/>
      </c>
      <c r="R41" s="69">
        <f t="shared" si="12"/>
        <v>0</v>
      </c>
      <c r="S41" s="72">
        <f t="shared" si="13"/>
        <v>31</v>
      </c>
      <c r="T41" s="66"/>
      <c r="U41" s="67"/>
      <c r="V41" s="67"/>
      <c r="W41" s="66"/>
      <c r="X41" s="67"/>
      <c r="Y41" s="66"/>
      <c r="Z41" s="79"/>
      <c r="AA41" s="78"/>
      <c r="AB41" s="67"/>
      <c r="AC41" s="79"/>
      <c r="AD41" s="78" t="str">
        <f t="shared" si="14"/>
        <v/>
      </c>
      <c r="AE41" s="79" t="str">
        <f t="shared" si="15"/>
        <v/>
      </c>
      <c r="AF41" s="78"/>
      <c r="AG41" s="67"/>
      <c r="AH41" s="79"/>
      <c r="AI41" s="82"/>
      <c r="AJ41" s="66"/>
      <c r="AK41" s="73"/>
      <c r="AL41" s="3">
        <f t="shared" si="16"/>
        <v>0</v>
      </c>
    </row>
    <row r="42" spans="1:38" x14ac:dyDescent="0.45">
      <c r="A42" s="3">
        <f t="shared" si="0"/>
        <v>0</v>
      </c>
      <c r="B42" s="3">
        <f t="shared" si="17"/>
        <v>0</v>
      </c>
      <c r="C42" s="3" t="str">
        <f t="shared" si="1"/>
        <v>中ブロ0</v>
      </c>
      <c r="D42" s="3" t="str">
        <f t="shared" si="2"/>
        <v>中ブロ0</v>
      </c>
      <c r="E42" s="3">
        <f t="shared" si="18"/>
        <v>0</v>
      </c>
      <c r="F42" s="3" t="str">
        <f t="shared" si="3"/>
        <v>中ブロ0</v>
      </c>
      <c r="G42" s="3">
        <f t="shared" si="19"/>
        <v>0</v>
      </c>
      <c r="H42" s="3" t="str">
        <f t="shared" si="4"/>
        <v>本大会0</v>
      </c>
      <c r="I42" s="3" t="str">
        <f t="shared" si="5"/>
        <v>本大会0</v>
      </c>
      <c r="J42" s="3">
        <f t="shared" si="20"/>
        <v>0</v>
      </c>
      <c r="K42" s="3" t="str">
        <f t="shared" si="6"/>
        <v>本大会0</v>
      </c>
      <c r="L42" s="3">
        <f t="shared" si="21"/>
        <v>0</v>
      </c>
      <c r="M42" s="3" t="str">
        <f t="shared" si="7"/>
        <v>0</v>
      </c>
      <c r="N42" s="3" t="str">
        <f t="shared" si="8"/>
        <v>0</v>
      </c>
      <c r="O42" s="3" t="str">
        <f t="shared" si="9"/>
        <v/>
      </c>
      <c r="P42" s="3" t="str">
        <f t="shared" si="10"/>
        <v>0</v>
      </c>
      <c r="Q42" s="68" t="str">
        <f t="shared" si="11"/>
        <v/>
      </c>
      <c r="R42" s="69">
        <f t="shared" si="12"/>
        <v>0</v>
      </c>
      <c r="S42" s="72">
        <f t="shared" si="13"/>
        <v>32</v>
      </c>
      <c r="T42" s="66"/>
      <c r="U42" s="67"/>
      <c r="V42" s="67"/>
      <c r="W42" s="66"/>
      <c r="X42" s="67"/>
      <c r="Y42" s="66"/>
      <c r="Z42" s="79"/>
      <c r="AA42" s="78"/>
      <c r="AB42" s="67"/>
      <c r="AC42" s="79"/>
      <c r="AD42" s="78" t="str">
        <f t="shared" si="14"/>
        <v/>
      </c>
      <c r="AE42" s="79" t="str">
        <f t="shared" si="15"/>
        <v/>
      </c>
      <c r="AF42" s="78"/>
      <c r="AG42" s="67"/>
      <c r="AH42" s="79"/>
      <c r="AI42" s="82"/>
      <c r="AJ42" s="66"/>
      <c r="AK42" s="73"/>
      <c r="AL42" s="3">
        <f t="shared" si="16"/>
        <v>0</v>
      </c>
    </row>
    <row r="43" spans="1:38" x14ac:dyDescent="0.45">
      <c r="A43" s="3">
        <f t="shared" ref="A43:A74" si="22">IF(X43="",0,1)</f>
        <v>0</v>
      </c>
      <c r="B43" s="3">
        <f t="shared" si="17"/>
        <v>0</v>
      </c>
      <c r="C43" s="3" t="str">
        <f t="shared" ref="C43:C74" si="23">CONCATENATE($AA$9,AA43,B43)</f>
        <v>中ブロ0</v>
      </c>
      <c r="D43" s="3" t="str">
        <f t="shared" ref="D43:D74" si="24">CONCATENATE(AA$9,AA43,R43,V43)</f>
        <v>中ブロ0</v>
      </c>
      <c r="E43" s="3">
        <f t="shared" si="18"/>
        <v>0</v>
      </c>
      <c r="F43" s="3" t="str">
        <f t="shared" ref="F43:F74" si="25">CONCATENATE($AA$9,AA43,E43)</f>
        <v>中ブロ0</v>
      </c>
      <c r="G43" s="3">
        <f t="shared" si="19"/>
        <v>0</v>
      </c>
      <c r="H43" s="3" t="str">
        <f t="shared" ref="H43:H74" si="26">CONCATENATE($AB$9,AB43,G43)</f>
        <v>本大会0</v>
      </c>
      <c r="I43" s="3" t="str">
        <f t="shared" ref="I43:I74" si="27">CONCATENATE(AB$9,AB43,R43,V43)</f>
        <v>本大会0</v>
      </c>
      <c r="J43" s="3">
        <f t="shared" si="20"/>
        <v>0</v>
      </c>
      <c r="K43" s="3" t="str">
        <f t="shared" ref="K43:K74" si="28">CONCATENATE($AB$9,AB43,J43)</f>
        <v>本大会0</v>
      </c>
      <c r="L43" s="3">
        <f t="shared" si="21"/>
        <v>0</v>
      </c>
      <c r="M43" s="3" t="str">
        <f t="shared" ref="M43:M74" si="29">CONCATENATE(AC43,L43)</f>
        <v>0</v>
      </c>
      <c r="N43" s="3" t="str">
        <f t="shared" ref="N43:N74" si="30">CONCATENATE(R43,V43,AC43)</f>
        <v>0</v>
      </c>
      <c r="O43" s="3" t="str">
        <f t="shared" ref="O43:O74" si="31">CONCATENATE(AB43,AC43)</f>
        <v/>
      </c>
      <c r="P43" s="3" t="str">
        <f t="shared" ref="P43:P74" si="32">CONCATENATE(AB43,R43,V43,AE43)</f>
        <v>0</v>
      </c>
      <c r="Q43" s="68" t="str">
        <f t="shared" ref="Q43:Q74" si="33">IF($U$3="","",CONCATENATE($U$3,T43,"種目"))</f>
        <v/>
      </c>
      <c r="R43" s="69">
        <f t="shared" ref="R43:R74" si="34">IF($R$3=0,U43,IF(U43="女子","成年女子",IF(U43="男子","成年男子",U43)))</f>
        <v>0</v>
      </c>
      <c r="S43" s="72">
        <f t="shared" ref="S43:S74" si="35">ROW()-10</f>
        <v>33</v>
      </c>
      <c r="T43" s="66"/>
      <c r="U43" s="67"/>
      <c r="V43" s="67"/>
      <c r="W43" s="66"/>
      <c r="X43" s="67"/>
      <c r="Y43" s="66"/>
      <c r="Z43" s="79"/>
      <c r="AA43" s="78"/>
      <c r="AB43" s="67"/>
      <c r="AC43" s="79"/>
      <c r="AD43" s="78" t="str">
        <f t="shared" ref="AD43:AD74" si="36">IF(AA43="選手団","○","")</f>
        <v/>
      </c>
      <c r="AE43" s="79" t="str">
        <f t="shared" ref="AE43:AE74" si="37">IF(AD43="○","－",IF(AB43="選手団","○",""))</f>
        <v/>
      </c>
      <c r="AF43" s="78"/>
      <c r="AG43" s="67"/>
      <c r="AH43" s="79"/>
      <c r="AI43" s="82"/>
      <c r="AJ43" s="66"/>
      <c r="AK43" s="73"/>
      <c r="AL43" s="3">
        <f t="shared" ref="AL43:AL74" si="38">IF(AA43="",0,IF(AF43="×",0,1))+IF(AB43="",0,IF(AG43="×",0,1))+IF(AC43="",0,IF(AH43="×",0,1))</f>
        <v>0</v>
      </c>
    </row>
    <row r="44" spans="1:38" x14ac:dyDescent="0.45">
      <c r="A44" s="3">
        <f t="shared" si="22"/>
        <v>0</v>
      </c>
      <c r="B44" s="3">
        <f t="shared" si="17"/>
        <v>0</v>
      </c>
      <c r="C44" s="3" t="str">
        <f t="shared" si="23"/>
        <v>中ブロ0</v>
      </c>
      <c r="D44" s="3" t="str">
        <f t="shared" si="24"/>
        <v>中ブロ0</v>
      </c>
      <c r="E44" s="3">
        <f t="shared" si="18"/>
        <v>0</v>
      </c>
      <c r="F44" s="3" t="str">
        <f t="shared" si="25"/>
        <v>中ブロ0</v>
      </c>
      <c r="G44" s="3">
        <f t="shared" si="19"/>
        <v>0</v>
      </c>
      <c r="H44" s="3" t="str">
        <f t="shared" si="26"/>
        <v>本大会0</v>
      </c>
      <c r="I44" s="3" t="str">
        <f t="shared" si="27"/>
        <v>本大会0</v>
      </c>
      <c r="J44" s="3">
        <f t="shared" si="20"/>
        <v>0</v>
      </c>
      <c r="K44" s="3" t="str">
        <f t="shared" si="28"/>
        <v>本大会0</v>
      </c>
      <c r="L44" s="3">
        <f t="shared" si="21"/>
        <v>0</v>
      </c>
      <c r="M44" s="3" t="str">
        <f t="shared" si="29"/>
        <v>0</v>
      </c>
      <c r="N44" s="3" t="str">
        <f t="shared" si="30"/>
        <v>0</v>
      </c>
      <c r="O44" s="3" t="str">
        <f t="shared" si="31"/>
        <v/>
      </c>
      <c r="P44" s="3" t="str">
        <f t="shared" si="32"/>
        <v>0</v>
      </c>
      <c r="Q44" s="68" t="str">
        <f t="shared" si="33"/>
        <v/>
      </c>
      <c r="R44" s="69">
        <f t="shared" si="34"/>
        <v>0</v>
      </c>
      <c r="S44" s="72">
        <f t="shared" si="35"/>
        <v>34</v>
      </c>
      <c r="T44" s="66"/>
      <c r="U44" s="67"/>
      <c r="V44" s="67"/>
      <c r="W44" s="66"/>
      <c r="X44" s="67"/>
      <c r="Y44" s="66"/>
      <c r="Z44" s="79"/>
      <c r="AA44" s="78"/>
      <c r="AB44" s="67"/>
      <c r="AC44" s="79"/>
      <c r="AD44" s="78" t="str">
        <f t="shared" si="36"/>
        <v/>
      </c>
      <c r="AE44" s="79" t="str">
        <f t="shared" si="37"/>
        <v/>
      </c>
      <c r="AF44" s="78"/>
      <c r="AG44" s="67"/>
      <c r="AH44" s="79"/>
      <c r="AI44" s="82"/>
      <c r="AJ44" s="66"/>
      <c r="AK44" s="73"/>
      <c r="AL44" s="3">
        <f t="shared" si="38"/>
        <v>0</v>
      </c>
    </row>
    <row r="45" spans="1:38" x14ac:dyDescent="0.45">
      <c r="A45" s="3">
        <f t="shared" si="22"/>
        <v>0</v>
      </c>
      <c r="B45" s="3">
        <f t="shared" si="17"/>
        <v>0</v>
      </c>
      <c r="C45" s="3" t="str">
        <f t="shared" si="23"/>
        <v>中ブロ0</v>
      </c>
      <c r="D45" s="3" t="str">
        <f t="shared" si="24"/>
        <v>中ブロ0</v>
      </c>
      <c r="E45" s="3">
        <f t="shared" si="18"/>
        <v>0</v>
      </c>
      <c r="F45" s="3" t="str">
        <f t="shared" si="25"/>
        <v>中ブロ0</v>
      </c>
      <c r="G45" s="3">
        <f t="shared" si="19"/>
        <v>0</v>
      </c>
      <c r="H45" s="3" t="str">
        <f t="shared" si="26"/>
        <v>本大会0</v>
      </c>
      <c r="I45" s="3" t="str">
        <f t="shared" si="27"/>
        <v>本大会0</v>
      </c>
      <c r="J45" s="3">
        <f t="shared" si="20"/>
        <v>0</v>
      </c>
      <c r="K45" s="3" t="str">
        <f t="shared" si="28"/>
        <v>本大会0</v>
      </c>
      <c r="L45" s="3">
        <f t="shared" si="21"/>
        <v>0</v>
      </c>
      <c r="M45" s="3" t="str">
        <f t="shared" si="29"/>
        <v>0</v>
      </c>
      <c r="N45" s="3" t="str">
        <f t="shared" si="30"/>
        <v>0</v>
      </c>
      <c r="O45" s="3" t="str">
        <f t="shared" si="31"/>
        <v/>
      </c>
      <c r="P45" s="3" t="str">
        <f t="shared" si="32"/>
        <v>0</v>
      </c>
      <c r="Q45" s="68" t="str">
        <f t="shared" si="33"/>
        <v/>
      </c>
      <c r="R45" s="69">
        <f t="shared" si="34"/>
        <v>0</v>
      </c>
      <c r="S45" s="72">
        <f t="shared" si="35"/>
        <v>35</v>
      </c>
      <c r="T45" s="66"/>
      <c r="U45" s="67"/>
      <c r="V45" s="67"/>
      <c r="W45" s="66"/>
      <c r="X45" s="67"/>
      <c r="Y45" s="66"/>
      <c r="Z45" s="79"/>
      <c r="AA45" s="78"/>
      <c r="AB45" s="67"/>
      <c r="AC45" s="79"/>
      <c r="AD45" s="78" t="str">
        <f t="shared" si="36"/>
        <v/>
      </c>
      <c r="AE45" s="79" t="str">
        <f t="shared" si="37"/>
        <v/>
      </c>
      <c r="AF45" s="78"/>
      <c r="AG45" s="67"/>
      <c r="AH45" s="79"/>
      <c r="AI45" s="82"/>
      <c r="AJ45" s="66"/>
      <c r="AK45" s="73"/>
      <c r="AL45" s="3">
        <f t="shared" si="38"/>
        <v>0</v>
      </c>
    </row>
    <row r="46" spans="1:38" x14ac:dyDescent="0.45">
      <c r="A46" s="3">
        <f t="shared" si="22"/>
        <v>0</v>
      </c>
      <c r="B46" s="3">
        <f t="shared" ref="B46:B77" si="39">IF(AA46="選手団",B45+1,B45)</f>
        <v>0</v>
      </c>
      <c r="C46" s="3" t="str">
        <f t="shared" si="23"/>
        <v>中ブロ0</v>
      </c>
      <c r="D46" s="3" t="str">
        <f t="shared" si="24"/>
        <v>中ブロ0</v>
      </c>
      <c r="E46" s="3">
        <f t="shared" ref="E46:E77" si="40">IF(AA46="競技団体",E45+1,E45)</f>
        <v>0</v>
      </c>
      <c r="F46" s="3" t="str">
        <f t="shared" si="25"/>
        <v>中ブロ0</v>
      </c>
      <c r="G46" s="3">
        <f t="shared" ref="G46:G77" si="41">IF(AB46="選手団",G45+1,G45)</f>
        <v>0</v>
      </c>
      <c r="H46" s="3" t="str">
        <f t="shared" si="26"/>
        <v>本大会0</v>
      </c>
      <c r="I46" s="3" t="str">
        <f t="shared" si="27"/>
        <v>本大会0</v>
      </c>
      <c r="J46" s="3">
        <f t="shared" ref="J46:J77" si="42">IF(AB46="競技団体",J45+1,J45)</f>
        <v>0</v>
      </c>
      <c r="K46" s="3" t="str">
        <f t="shared" si="28"/>
        <v>本大会0</v>
      </c>
      <c r="L46" s="3">
        <f t="shared" ref="L46:L77" si="43">IF(AC46="○",L45+1,L45)</f>
        <v>0</v>
      </c>
      <c r="M46" s="3" t="str">
        <f t="shared" si="29"/>
        <v>0</v>
      </c>
      <c r="N46" s="3" t="str">
        <f t="shared" si="30"/>
        <v>0</v>
      </c>
      <c r="O46" s="3" t="str">
        <f t="shared" si="31"/>
        <v/>
      </c>
      <c r="P46" s="3" t="str">
        <f t="shared" si="32"/>
        <v>0</v>
      </c>
      <c r="Q46" s="68" t="str">
        <f t="shared" si="33"/>
        <v/>
      </c>
      <c r="R46" s="69">
        <f t="shared" si="34"/>
        <v>0</v>
      </c>
      <c r="S46" s="72">
        <f t="shared" si="35"/>
        <v>36</v>
      </c>
      <c r="T46" s="66"/>
      <c r="U46" s="67"/>
      <c r="V46" s="67"/>
      <c r="W46" s="66"/>
      <c r="X46" s="67"/>
      <c r="Y46" s="66"/>
      <c r="Z46" s="79"/>
      <c r="AA46" s="78"/>
      <c r="AB46" s="67"/>
      <c r="AC46" s="79"/>
      <c r="AD46" s="78" t="str">
        <f t="shared" si="36"/>
        <v/>
      </c>
      <c r="AE46" s="79" t="str">
        <f t="shared" si="37"/>
        <v/>
      </c>
      <c r="AF46" s="78"/>
      <c r="AG46" s="67"/>
      <c r="AH46" s="79"/>
      <c r="AI46" s="82"/>
      <c r="AJ46" s="66"/>
      <c r="AK46" s="73"/>
      <c r="AL46" s="3">
        <f t="shared" si="38"/>
        <v>0</v>
      </c>
    </row>
    <row r="47" spans="1:38" x14ac:dyDescent="0.45">
      <c r="A47" s="3">
        <f t="shared" si="22"/>
        <v>0</v>
      </c>
      <c r="B47" s="3">
        <f t="shared" si="39"/>
        <v>0</v>
      </c>
      <c r="C47" s="3" t="str">
        <f t="shared" si="23"/>
        <v>中ブロ0</v>
      </c>
      <c r="D47" s="3" t="str">
        <f t="shared" si="24"/>
        <v>中ブロ0</v>
      </c>
      <c r="E47" s="3">
        <f t="shared" si="40"/>
        <v>0</v>
      </c>
      <c r="F47" s="3" t="str">
        <f t="shared" si="25"/>
        <v>中ブロ0</v>
      </c>
      <c r="G47" s="3">
        <f t="shared" si="41"/>
        <v>0</v>
      </c>
      <c r="H47" s="3" t="str">
        <f t="shared" si="26"/>
        <v>本大会0</v>
      </c>
      <c r="I47" s="3" t="str">
        <f t="shared" si="27"/>
        <v>本大会0</v>
      </c>
      <c r="J47" s="3">
        <f t="shared" si="42"/>
        <v>0</v>
      </c>
      <c r="K47" s="3" t="str">
        <f t="shared" si="28"/>
        <v>本大会0</v>
      </c>
      <c r="L47" s="3">
        <f t="shared" si="43"/>
        <v>0</v>
      </c>
      <c r="M47" s="3" t="str">
        <f t="shared" si="29"/>
        <v>0</v>
      </c>
      <c r="N47" s="3" t="str">
        <f t="shared" si="30"/>
        <v>0</v>
      </c>
      <c r="O47" s="3" t="str">
        <f t="shared" si="31"/>
        <v/>
      </c>
      <c r="P47" s="3" t="str">
        <f t="shared" si="32"/>
        <v>0</v>
      </c>
      <c r="Q47" s="68" t="str">
        <f t="shared" si="33"/>
        <v/>
      </c>
      <c r="R47" s="69">
        <f t="shared" si="34"/>
        <v>0</v>
      </c>
      <c r="S47" s="72">
        <f t="shared" si="35"/>
        <v>37</v>
      </c>
      <c r="T47" s="66"/>
      <c r="U47" s="67"/>
      <c r="V47" s="67"/>
      <c r="W47" s="66"/>
      <c r="X47" s="67"/>
      <c r="Y47" s="66"/>
      <c r="Z47" s="79"/>
      <c r="AA47" s="78"/>
      <c r="AB47" s="67"/>
      <c r="AC47" s="79"/>
      <c r="AD47" s="78" t="str">
        <f t="shared" si="36"/>
        <v/>
      </c>
      <c r="AE47" s="79" t="str">
        <f t="shared" si="37"/>
        <v/>
      </c>
      <c r="AF47" s="78"/>
      <c r="AG47" s="67"/>
      <c r="AH47" s="79"/>
      <c r="AI47" s="82"/>
      <c r="AJ47" s="66"/>
      <c r="AK47" s="73"/>
      <c r="AL47" s="3">
        <f t="shared" si="38"/>
        <v>0</v>
      </c>
    </row>
    <row r="48" spans="1:38" x14ac:dyDescent="0.45">
      <c r="A48" s="3">
        <f t="shared" si="22"/>
        <v>0</v>
      </c>
      <c r="B48" s="3">
        <f t="shared" si="39"/>
        <v>0</v>
      </c>
      <c r="C48" s="3" t="str">
        <f t="shared" si="23"/>
        <v>中ブロ0</v>
      </c>
      <c r="D48" s="3" t="str">
        <f t="shared" si="24"/>
        <v>中ブロ0</v>
      </c>
      <c r="E48" s="3">
        <f t="shared" si="40"/>
        <v>0</v>
      </c>
      <c r="F48" s="3" t="str">
        <f t="shared" si="25"/>
        <v>中ブロ0</v>
      </c>
      <c r="G48" s="3">
        <f t="shared" si="41"/>
        <v>0</v>
      </c>
      <c r="H48" s="3" t="str">
        <f t="shared" si="26"/>
        <v>本大会0</v>
      </c>
      <c r="I48" s="3" t="str">
        <f t="shared" si="27"/>
        <v>本大会0</v>
      </c>
      <c r="J48" s="3">
        <f t="shared" si="42"/>
        <v>0</v>
      </c>
      <c r="K48" s="3" t="str">
        <f t="shared" si="28"/>
        <v>本大会0</v>
      </c>
      <c r="L48" s="3">
        <f t="shared" si="43"/>
        <v>0</v>
      </c>
      <c r="M48" s="3" t="str">
        <f t="shared" si="29"/>
        <v>0</v>
      </c>
      <c r="N48" s="3" t="str">
        <f t="shared" si="30"/>
        <v>0</v>
      </c>
      <c r="O48" s="3" t="str">
        <f t="shared" si="31"/>
        <v/>
      </c>
      <c r="P48" s="3" t="str">
        <f t="shared" si="32"/>
        <v>0</v>
      </c>
      <c r="Q48" s="68" t="str">
        <f t="shared" si="33"/>
        <v/>
      </c>
      <c r="R48" s="69">
        <f t="shared" si="34"/>
        <v>0</v>
      </c>
      <c r="S48" s="72">
        <f t="shared" si="35"/>
        <v>38</v>
      </c>
      <c r="T48" s="66"/>
      <c r="U48" s="67"/>
      <c r="V48" s="67"/>
      <c r="W48" s="66"/>
      <c r="X48" s="67"/>
      <c r="Y48" s="66"/>
      <c r="Z48" s="79"/>
      <c r="AA48" s="78"/>
      <c r="AB48" s="67"/>
      <c r="AC48" s="79"/>
      <c r="AD48" s="78" t="str">
        <f t="shared" si="36"/>
        <v/>
      </c>
      <c r="AE48" s="79" t="str">
        <f t="shared" si="37"/>
        <v/>
      </c>
      <c r="AF48" s="78"/>
      <c r="AG48" s="67"/>
      <c r="AH48" s="79"/>
      <c r="AI48" s="82"/>
      <c r="AJ48" s="66"/>
      <c r="AK48" s="73"/>
      <c r="AL48" s="3">
        <f t="shared" si="38"/>
        <v>0</v>
      </c>
    </row>
    <row r="49" spans="1:38" x14ac:dyDescent="0.45">
      <c r="A49" s="3">
        <f t="shared" si="22"/>
        <v>0</v>
      </c>
      <c r="B49" s="3">
        <f t="shared" si="39"/>
        <v>0</v>
      </c>
      <c r="C49" s="3" t="str">
        <f t="shared" si="23"/>
        <v>中ブロ0</v>
      </c>
      <c r="D49" s="3" t="str">
        <f t="shared" si="24"/>
        <v>中ブロ0</v>
      </c>
      <c r="E49" s="3">
        <f t="shared" si="40"/>
        <v>0</v>
      </c>
      <c r="F49" s="3" t="str">
        <f t="shared" si="25"/>
        <v>中ブロ0</v>
      </c>
      <c r="G49" s="3">
        <f t="shared" si="41"/>
        <v>0</v>
      </c>
      <c r="H49" s="3" t="str">
        <f t="shared" si="26"/>
        <v>本大会0</v>
      </c>
      <c r="I49" s="3" t="str">
        <f t="shared" si="27"/>
        <v>本大会0</v>
      </c>
      <c r="J49" s="3">
        <f t="shared" si="42"/>
        <v>0</v>
      </c>
      <c r="K49" s="3" t="str">
        <f t="shared" si="28"/>
        <v>本大会0</v>
      </c>
      <c r="L49" s="3">
        <f t="shared" si="43"/>
        <v>0</v>
      </c>
      <c r="M49" s="3" t="str">
        <f t="shared" si="29"/>
        <v>0</v>
      </c>
      <c r="N49" s="3" t="str">
        <f t="shared" si="30"/>
        <v>0</v>
      </c>
      <c r="O49" s="3" t="str">
        <f t="shared" si="31"/>
        <v/>
      </c>
      <c r="P49" s="3" t="str">
        <f t="shared" si="32"/>
        <v>0</v>
      </c>
      <c r="Q49" s="68" t="str">
        <f t="shared" si="33"/>
        <v/>
      </c>
      <c r="R49" s="69">
        <f t="shared" si="34"/>
        <v>0</v>
      </c>
      <c r="S49" s="72">
        <f t="shared" si="35"/>
        <v>39</v>
      </c>
      <c r="T49" s="66"/>
      <c r="U49" s="67"/>
      <c r="V49" s="67"/>
      <c r="W49" s="66"/>
      <c r="X49" s="67"/>
      <c r="Y49" s="66"/>
      <c r="Z49" s="79"/>
      <c r="AA49" s="78"/>
      <c r="AB49" s="67"/>
      <c r="AC49" s="79"/>
      <c r="AD49" s="78" t="str">
        <f t="shared" si="36"/>
        <v/>
      </c>
      <c r="AE49" s="79" t="str">
        <f t="shared" si="37"/>
        <v/>
      </c>
      <c r="AF49" s="78"/>
      <c r="AG49" s="67"/>
      <c r="AH49" s="79"/>
      <c r="AI49" s="82"/>
      <c r="AJ49" s="66"/>
      <c r="AK49" s="73"/>
      <c r="AL49" s="3">
        <f t="shared" si="38"/>
        <v>0</v>
      </c>
    </row>
    <row r="50" spans="1:38" x14ac:dyDescent="0.45">
      <c r="A50" s="3">
        <f t="shared" si="22"/>
        <v>0</v>
      </c>
      <c r="B50" s="3">
        <f t="shared" si="39"/>
        <v>0</v>
      </c>
      <c r="C50" s="3" t="str">
        <f t="shared" si="23"/>
        <v>中ブロ0</v>
      </c>
      <c r="D50" s="3" t="str">
        <f t="shared" si="24"/>
        <v>中ブロ0</v>
      </c>
      <c r="E50" s="3">
        <f t="shared" si="40"/>
        <v>0</v>
      </c>
      <c r="F50" s="3" t="str">
        <f t="shared" si="25"/>
        <v>中ブロ0</v>
      </c>
      <c r="G50" s="3">
        <f t="shared" si="41"/>
        <v>0</v>
      </c>
      <c r="H50" s="3" t="str">
        <f t="shared" si="26"/>
        <v>本大会0</v>
      </c>
      <c r="I50" s="3" t="str">
        <f t="shared" si="27"/>
        <v>本大会0</v>
      </c>
      <c r="J50" s="3">
        <f t="shared" si="42"/>
        <v>0</v>
      </c>
      <c r="K50" s="3" t="str">
        <f t="shared" si="28"/>
        <v>本大会0</v>
      </c>
      <c r="L50" s="3">
        <f t="shared" si="43"/>
        <v>0</v>
      </c>
      <c r="M50" s="3" t="str">
        <f t="shared" si="29"/>
        <v>0</v>
      </c>
      <c r="N50" s="3" t="str">
        <f t="shared" si="30"/>
        <v>0</v>
      </c>
      <c r="O50" s="3" t="str">
        <f t="shared" si="31"/>
        <v/>
      </c>
      <c r="P50" s="3" t="str">
        <f t="shared" si="32"/>
        <v>0</v>
      </c>
      <c r="Q50" s="68" t="str">
        <f t="shared" si="33"/>
        <v/>
      </c>
      <c r="R50" s="69">
        <f t="shared" si="34"/>
        <v>0</v>
      </c>
      <c r="S50" s="72">
        <f t="shared" si="35"/>
        <v>40</v>
      </c>
      <c r="T50" s="66"/>
      <c r="U50" s="67"/>
      <c r="V50" s="67"/>
      <c r="W50" s="66"/>
      <c r="X50" s="67"/>
      <c r="Y50" s="66"/>
      <c r="Z50" s="79"/>
      <c r="AA50" s="78"/>
      <c r="AB50" s="67"/>
      <c r="AC50" s="79"/>
      <c r="AD50" s="78" t="str">
        <f t="shared" si="36"/>
        <v/>
      </c>
      <c r="AE50" s="79" t="str">
        <f t="shared" si="37"/>
        <v/>
      </c>
      <c r="AF50" s="78"/>
      <c r="AG50" s="67"/>
      <c r="AH50" s="79"/>
      <c r="AI50" s="82"/>
      <c r="AJ50" s="66"/>
      <c r="AK50" s="73"/>
      <c r="AL50" s="3">
        <f t="shared" si="38"/>
        <v>0</v>
      </c>
    </row>
    <row r="51" spans="1:38" x14ac:dyDescent="0.45">
      <c r="A51" s="3">
        <f t="shared" si="22"/>
        <v>0</v>
      </c>
      <c r="B51" s="3">
        <f t="shared" si="39"/>
        <v>0</v>
      </c>
      <c r="C51" s="3" t="str">
        <f t="shared" si="23"/>
        <v>中ブロ0</v>
      </c>
      <c r="D51" s="3" t="str">
        <f t="shared" si="24"/>
        <v>中ブロ0</v>
      </c>
      <c r="E51" s="3">
        <f t="shared" si="40"/>
        <v>0</v>
      </c>
      <c r="F51" s="3" t="str">
        <f t="shared" si="25"/>
        <v>中ブロ0</v>
      </c>
      <c r="G51" s="3">
        <f t="shared" si="41"/>
        <v>0</v>
      </c>
      <c r="H51" s="3" t="str">
        <f t="shared" si="26"/>
        <v>本大会0</v>
      </c>
      <c r="I51" s="3" t="str">
        <f t="shared" si="27"/>
        <v>本大会0</v>
      </c>
      <c r="J51" s="3">
        <f t="shared" si="42"/>
        <v>0</v>
      </c>
      <c r="K51" s="3" t="str">
        <f t="shared" si="28"/>
        <v>本大会0</v>
      </c>
      <c r="L51" s="3">
        <f t="shared" si="43"/>
        <v>0</v>
      </c>
      <c r="M51" s="3" t="str">
        <f t="shared" si="29"/>
        <v>0</v>
      </c>
      <c r="N51" s="3" t="str">
        <f t="shared" si="30"/>
        <v>0</v>
      </c>
      <c r="O51" s="3" t="str">
        <f t="shared" si="31"/>
        <v/>
      </c>
      <c r="P51" s="3" t="str">
        <f t="shared" si="32"/>
        <v>0</v>
      </c>
      <c r="Q51" s="68" t="str">
        <f t="shared" si="33"/>
        <v/>
      </c>
      <c r="R51" s="69">
        <f t="shared" si="34"/>
        <v>0</v>
      </c>
      <c r="S51" s="72">
        <f t="shared" si="35"/>
        <v>41</v>
      </c>
      <c r="T51" s="66"/>
      <c r="U51" s="67"/>
      <c r="V51" s="67"/>
      <c r="W51" s="66"/>
      <c r="X51" s="67"/>
      <c r="Y51" s="66"/>
      <c r="Z51" s="79"/>
      <c r="AA51" s="78"/>
      <c r="AB51" s="67"/>
      <c r="AC51" s="79"/>
      <c r="AD51" s="78" t="str">
        <f t="shared" si="36"/>
        <v/>
      </c>
      <c r="AE51" s="79" t="str">
        <f t="shared" si="37"/>
        <v/>
      </c>
      <c r="AF51" s="78"/>
      <c r="AG51" s="67"/>
      <c r="AH51" s="79"/>
      <c r="AI51" s="82"/>
      <c r="AJ51" s="66"/>
      <c r="AK51" s="73"/>
      <c r="AL51" s="3">
        <f t="shared" si="38"/>
        <v>0</v>
      </c>
    </row>
    <row r="52" spans="1:38" x14ac:dyDescent="0.45">
      <c r="A52" s="3">
        <f t="shared" si="22"/>
        <v>0</v>
      </c>
      <c r="B52" s="3">
        <f t="shared" si="39"/>
        <v>0</v>
      </c>
      <c r="C52" s="3" t="str">
        <f t="shared" si="23"/>
        <v>中ブロ0</v>
      </c>
      <c r="D52" s="3" t="str">
        <f t="shared" si="24"/>
        <v>中ブロ0</v>
      </c>
      <c r="E52" s="3">
        <f t="shared" si="40"/>
        <v>0</v>
      </c>
      <c r="F52" s="3" t="str">
        <f t="shared" si="25"/>
        <v>中ブロ0</v>
      </c>
      <c r="G52" s="3">
        <f t="shared" si="41"/>
        <v>0</v>
      </c>
      <c r="H52" s="3" t="str">
        <f t="shared" si="26"/>
        <v>本大会0</v>
      </c>
      <c r="I52" s="3" t="str">
        <f t="shared" si="27"/>
        <v>本大会0</v>
      </c>
      <c r="J52" s="3">
        <f t="shared" si="42"/>
        <v>0</v>
      </c>
      <c r="K52" s="3" t="str">
        <f t="shared" si="28"/>
        <v>本大会0</v>
      </c>
      <c r="L52" s="3">
        <f t="shared" si="43"/>
        <v>0</v>
      </c>
      <c r="M52" s="3" t="str">
        <f t="shared" si="29"/>
        <v>0</v>
      </c>
      <c r="N52" s="3" t="str">
        <f t="shared" si="30"/>
        <v>0</v>
      </c>
      <c r="O52" s="3" t="str">
        <f t="shared" si="31"/>
        <v/>
      </c>
      <c r="P52" s="3" t="str">
        <f t="shared" si="32"/>
        <v>0</v>
      </c>
      <c r="Q52" s="68" t="str">
        <f t="shared" si="33"/>
        <v/>
      </c>
      <c r="R52" s="69">
        <f t="shared" si="34"/>
        <v>0</v>
      </c>
      <c r="S52" s="72">
        <f t="shared" si="35"/>
        <v>42</v>
      </c>
      <c r="T52" s="66"/>
      <c r="U52" s="67"/>
      <c r="V52" s="67"/>
      <c r="W52" s="66"/>
      <c r="X52" s="67"/>
      <c r="Y52" s="66"/>
      <c r="Z52" s="79"/>
      <c r="AA52" s="78"/>
      <c r="AB52" s="67"/>
      <c r="AC52" s="79"/>
      <c r="AD52" s="78" t="str">
        <f t="shared" si="36"/>
        <v/>
      </c>
      <c r="AE52" s="79" t="str">
        <f t="shared" si="37"/>
        <v/>
      </c>
      <c r="AF52" s="78"/>
      <c r="AG52" s="67"/>
      <c r="AH52" s="79"/>
      <c r="AI52" s="82"/>
      <c r="AJ52" s="66"/>
      <c r="AK52" s="73"/>
      <c r="AL52" s="3">
        <f t="shared" si="38"/>
        <v>0</v>
      </c>
    </row>
    <row r="53" spans="1:38" x14ac:dyDescent="0.45">
      <c r="A53" s="3">
        <f t="shared" si="22"/>
        <v>0</v>
      </c>
      <c r="B53" s="3">
        <f t="shared" si="39"/>
        <v>0</v>
      </c>
      <c r="C53" s="3" t="str">
        <f t="shared" si="23"/>
        <v>中ブロ0</v>
      </c>
      <c r="D53" s="3" t="str">
        <f t="shared" si="24"/>
        <v>中ブロ0</v>
      </c>
      <c r="E53" s="3">
        <f t="shared" si="40"/>
        <v>0</v>
      </c>
      <c r="F53" s="3" t="str">
        <f t="shared" si="25"/>
        <v>中ブロ0</v>
      </c>
      <c r="G53" s="3">
        <f t="shared" si="41"/>
        <v>0</v>
      </c>
      <c r="H53" s="3" t="str">
        <f t="shared" si="26"/>
        <v>本大会0</v>
      </c>
      <c r="I53" s="3" t="str">
        <f t="shared" si="27"/>
        <v>本大会0</v>
      </c>
      <c r="J53" s="3">
        <f t="shared" si="42"/>
        <v>0</v>
      </c>
      <c r="K53" s="3" t="str">
        <f t="shared" si="28"/>
        <v>本大会0</v>
      </c>
      <c r="L53" s="3">
        <f t="shared" si="43"/>
        <v>0</v>
      </c>
      <c r="M53" s="3" t="str">
        <f t="shared" si="29"/>
        <v>0</v>
      </c>
      <c r="N53" s="3" t="str">
        <f t="shared" si="30"/>
        <v>0</v>
      </c>
      <c r="O53" s="3" t="str">
        <f t="shared" si="31"/>
        <v/>
      </c>
      <c r="P53" s="3" t="str">
        <f t="shared" si="32"/>
        <v>0</v>
      </c>
      <c r="Q53" s="68" t="str">
        <f t="shared" si="33"/>
        <v/>
      </c>
      <c r="R53" s="69">
        <f t="shared" si="34"/>
        <v>0</v>
      </c>
      <c r="S53" s="72">
        <f t="shared" si="35"/>
        <v>43</v>
      </c>
      <c r="T53" s="66"/>
      <c r="U53" s="67"/>
      <c r="V53" s="67"/>
      <c r="W53" s="66"/>
      <c r="X53" s="67"/>
      <c r="Y53" s="66"/>
      <c r="Z53" s="79"/>
      <c r="AA53" s="78"/>
      <c r="AB53" s="67"/>
      <c r="AC53" s="79"/>
      <c r="AD53" s="78" t="str">
        <f t="shared" si="36"/>
        <v/>
      </c>
      <c r="AE53" s="79" t="str">
        <f t="shared" si="37"/>
        <v/>
      </c>
      <c r="AF53" s="78"/>
      <c r="AG53" s="67"/>
      <c r="AH53" s="79"/>
      <c r="AI53" s="82"/>
      <c r="AJ53" s="66"/>
      <c r="AK53" s="73"/>
      <c r="AL53" s="3">
        <f t="shared" si="38"/>
        <v>0</v>
      </c>
    </row>
    <row r="54" spans="1:38" x14ac:dyDescent="0.45">
      <c r="A54" s="3">
        <f t="shared" si="22"/>
        <v>0</v>
      </c>
      <c r="B54" s="3">
        <f t="shared" si="39"/>
        <v>0</v>
      </c>
      <c r="C54" s="3" t="str">
        <f t="shared" si="23"/>
        <v>中ブロ0</v>
      </c>
      <c r="D54" s="3" t="str">
        <f t="shared" si="24"/>
        <v>中ブロ0</v>
      </c>
      <c r="E54" s="3">
        <f t="shared" si="40"/>
        <v>0</v>
      </c>
      <c r="F54" s="3" t="str">
        <f t="shared" si="25"/>
        <v>中ブロ0</v>
      </c>
      <c r="G54" s="3">
        <f t="shared" si="41"/>
        <v>0</v>
      </c>
      <c r="H54" s="3" t="str">
        <f t="shared" si="26"/>
        <v>本大会0</v>
      </c>
      <c r="I54" s="3" t="str">
        <f t="shared" si="27"/>
        <v>本大会0</v>
      </c>
      <c r="J54" s="3">
        <f t="shared" si="42"/>
        <v>0</v>
      </c>
      <c r="K54" s="3" t="str">
        <f t="shared" si="28"/>
        <v>本大会0</v>
      </c>
      <c r="L54" s="3">
        <f t="shared" si="43"/>
        <v>0</v>
      </c>
      <c r="M54" s="3" t="str">
        <f t="shared" si="29"/>
        <v>0</v>
      </c>
      <c r="N54" s="3" t="str">
        <f t="shared" si="30"/>
        <v>0</v>
      </c>
      <c r="O54" s="3" t="str">
        <f t="shared" si="31"/>
        <v/>
      </c>
      <c r="P54" s="3" t="str">
        <f t="shared" si="32"/>
        <v>0</v>
      </c>
      <c r="Q54" s="68" t="str">
        <f t="shared" si="33"/>
        <v/>
      </c>
      <c r="R54" s="69">
        <f t="shared" si="34"/>
        <v>0</v>
      </c>
      <c r="S54" s="72">
        <f t="shared" si="35"/>
        <v>44</v>
      </c>
      <c r="T54" s="66"/>
      <c r="U54" s="67"/>
      <c r="V54" s="67"/>
      <c r="W54" s="66"/>
      <c r="X54" s="67"/>
      <c r="Y54" s="66"/>
      <c r="Z54" s="79"/>
      <c r="AA54" s="78"/>
      <c r="AB54" s="67"/>
      <c r="AC54" s="79"/>
      <c r="AD54" s="78" t="str">
        <f t="shared" si="36"/>
        <v/>
      </c>
      <c r="AE54" s="79" t="str">
        <f t="shared" si="37"/>
        <v/>
      </c>
      <c r="AF54" s="78"/>
      <c r="AG54" s="67"/>
      <c r="AH54" s="79"/>
      <c r="AI54" s="82"/>
      <c r="AJ54" s="66"/>
      <c r="AK54" s="73"/>
      <c r="AL54" s="3">
        <f t="shared" si="38"/>
        <v>0</v>
      </c>
    </row>
    <row r="55" spans="1:38" x14ac:dyDescent="0.45">
      <c r="A55" s="3">
        <f t="shared" si="22"/>
        <v>0</v>
      </c>
      <c r="B55" s="3">
        <f t="shared" si="39"/>
        <v>0</v>
      </c>
      <c r="C55" s="3" t="str">
        <f t="shared" si="23"/>
        <v>中ブロ0</v>
      </c>
      <c r="D55" s="3" t="str">
        <f t="shared" si="24"/>
        <v>中ブロ0</v>
      </c>
      <c r="E55" s="3">
        <f t="shared" si="40"/>
        <v>0</v>
      </c>
      <c r="F55" s="3" t="str">
        <f t="shared" si="25"/>
        <v>中ブロ0</v>
      </c>
      <c r="G55" s="3">
        <f t="shared" si="41"/>
        <v>0</v>
      </c>
      <c r="H55" s="3" t="str">
        <f t="shared" si="26"/>
        <v>本大会0</v>
      </c>
      <c r="I55" s="3" t="str">
        <f t="shared" si="27"/>
        <v>本大会0</v>
      </c>
      <c r="J55" s="3">
        <f t="shared" si="42"/>
        <v>0</v>
      </c>
      <c r="K55" s="3" t="str">
        <f t="shared" si="28"/>
        <v>本大会0</v>
      </c>
      <c r="L55" s="3">
        <f t="shared" si="43"/>
        <v>0</v>
      </c>
      <c r="M55" s="3" t="str">
        <f t="shared" si="29"/>
        <v>0</v>
      </c>
      <c r="N55" s="3" t="str">
        <f t="shared" si="30"/>
        <v>0</v>
      </c>
      <c r="O55" s="3" t="str">
        <f t="shared" si="31"/>
        <v/>
      </c>
      <c r="P55" s="3" t="str">
        <f t="shared" si="32"/>
        <v>0</v>
      </c>
      <c r="Q55" s="68" t="str">
        <f t="shared" si="33"/>
        <v/>
      </c>
      <c r="R55" s="69">
        <f t="shared" si="34"/>
        <v>0</v>
      </c>
      <c r="S55" s="72">
        <f t="shared" si="35"/>
        <v>45</v>
      </c>
      <c r="T55" s="66"/>
      <c r="U55" s="67"/>
      <c r="V55" s="67"/>
      <c r="W55" s="66"/>
      <c r="X55" s="67"/>
      <c r="Y55" s="66"/>
      <c r="Z55" s="79"/>
      <c r="AA55" s="78"/>
      <c r="AB55" s="67"/>
      <c r="AC55" s="79"/>
      <c r="AD55" s="78" t="str">
        <f t="shared" si="36"/>
        <v/>
      </c>
      <c r="AE55" s="79" t="str">
        <f t="shared" si="37"/>
        <v/>
      </c>
      <c r="AF55" s="78"/>
      <c r="AG55" s="67"/>
      <c r="AH55" s="79"/>
      <c r="AI55" s="82"/>
      <c r="AJ55" s="66"/>
      <c r="AK55" s="73"/>
      <c r="AL55" s="3">
        <f t="shared" si="38"/>
        <v>0</v>
      </c>
    </row>
    <row r="56" spans="1:38" x14ac:dyDescent="0.45">
      <c r="A56" s="3">
        <f t="shared" si="22"/>
        <v>0</v>
      </c>
      <c r="B56" s="3">
        <f t="shared" si="39"/>
        <v>0</v>
      </c>
      <c r="C56" s="3" t="str">
        <f t="shared" si="23"/>
        <v>中ブロ0</v>
      </c>
      <c r="D56" s="3" t="str">
        <f t="shared" si="24"/>
        <v>中ブロ0</v>
      </c>
      <c r="E56" s="3">
        <f t="shared" si="40"/>
        <v>0</v>
      </c>
      <c r="F56" s="3" t="str">
        <f t="shared" si="25"/>
        <v>中ブロ0</v>
      </c>
      <c r="G56" s="3">
        <f t="shared" si="41"/>
        <v>0</v>
      </c>
      <c r="H56" s="3" t="str">
        <f t="shared" si="26"/>
        <v>本大会0</v>
      </c>
      <c r="I56" s="3" t="str">
        <f t="shared" si="27"/>
        <v>本大会0</v>
      </c>
      <c r="J56" s="3">
        <f t="shared" si="42"/>
        <v>0</v>
      </c>
      <c r="K56" s="3" t="str">
        <f t="shared" si="28"/>
        <v>本大会0</v>
      </c>
      <c r="L56" s="3">
        <f t="shared" si="43"/>
        <v>0</v>
      </c>
      <c r="M56" s="3" t="str">
        <f t="shared" si="29"/>
        <v>0</v>
      </c>
      <c r="N56" s="3" t="str">
        <f t="shared" si="30"/>
        <v>0</v>
      </c>
      <c r="O56" s="3" t="str">
        <f t="shared" si="31"/>
        <v/>
      </c>
      <c r="P56" s="3" t="str">
        <f t="shared" si="32"/>
        <v>0</v>
      </c>
      <c r="Q56" s="68" t="str">
        <f t="shared" si="33"/>
        <v/>
      </c>
      <c r="R56" s="69">
        <f t="shared" si="34"/>
        <v>0</v>
      </c>
      <c r="S56" s="72">
        <f t="shared" si="35"/>
        <v>46</v>
      </c>
      <c r="T56" s="66"/>
      <c r="U56" s="67"/>
      <c r="V56" s="67"/>
      <c r="W56" s="66"/>
      <c r="X56" s="67"/>
      <c r="Y56" s="66"/>
      <c r="Z56" s="79"/>
      <c r="AA56" s="78"/>
      <c r="AB56" s="67"/>
      <c r="AC56" s="79"/>
      <c r="AD56" s="78" t="str">
        <f t="shared" si="36"/>
        <v/>
      </c>
      <c r="AE56" s="79" t="str">
        <f t="shared" si="37"/>
        <v/>
      </c>
      <c r="AF56" s="78"/>
      <c r="AG56" s="67"/>
      <c r="AH56" s="79"/>
      <c r="AI56" s="82"/>
      <c r="AJ56" s="66"/>
      <c r="AK56" s="73"/>
      <c r="AL56" s="3">
        <f t="shared" si="38"/>
        <v>0</v>
      </c>
    </row>
    <row r="57" spans="1:38" x14ac:dyDescent="0.45">
      <c r="A57" s="3">
        <f t="shared" si="22"/>
        <v>0</v>
      </c>
      <c r="B57" s="3">
        <f t="shared" si="39"/>
        <v>0</v>
      </c>
      <c r="C57" s="3" t="str">
        <f t="shared" si="23"/>
        <v>中ブロ0</v>
      </c>
      <c r="D57" s="3" t="str">
        <f t="shared" si="24"/>
        <v>中ブロ0</v>
      </c>
      <c r="E57" s="3">
        <f t="shared" si="40"/>
        <v>0</v>
      </c>
      <c r="F57" s="3" t="str">
        <f t="shared" si="25"/>
        <v>中ブロ0</v>
      </c>
      <c r="G57" s="3">
        <f t="shared" si="41"/>
        <v>0</v>
      </c>
      <c r="H57" s="3" t="str">
        <f t="shared" si="26"/>
        <v>本大会0</v>
      </c>
      <c r="I57" s="3" t="str">
        <f t="shared" si="27"/>
        <v>本大会0</v>
      </c>
      <c r="J57" s="3">
        <f t="shared" si="42"/>
        <v>0</v>
      </c>
      <c r="K57" s="3" t="str">
        <f t="shared" si="28"/>
        <v>本大会0</v>
      </c>
      <c r="L57" s="3">
        <f t="shared" si="43"/>
        <v>0</v>
      </c>
      <c r="M57" s="3" t="str">
        <f t="shared" si="29"/>
        <v>0</v>
      </c>
      <c r="N57" s="3" t="str">
        <f t="shared" si="30"/>
        <v>0</v>
      </c>
      <c r="O57" s="3" t="str">
        <f t="shared" si="31"/>
        <v/>
      </c>
      <c r="P57" s="3" t="str">
        <f t="shared" si="32"/>
        <v>0</v>
      </c>
      <c r="Q57" s="68" t="str">
        <f t="shared" si="33"/>
        <v/>
      </c>
      <c r="R57" s="69">
        <f t="shared" si="34"/>
        <v>0</v>
      </c>
      <c r="S57" s="72">
        <f t="shared" si="35"/>
        <v>47</v>
      </c>
      <c r="T57" s="66"/>
      <c r="U57" s="67"/>
      <c r="V57" s="67"/>
      <c r="W57" s="66"/>
      <c r="X57" s="67"/>
      <c r="Y57" s="66"/>
      <c r="Z57" s="79"/>
      <c r="AA57" s="78"/>
      <c r="AB57" s="67"/>
      <c r="AC57" s="79"/>
      <c r="AD57" s="78" t="str">
        <f t="shared" si="36"/>
        <v/>
      </c>
      <c r="AE57" s="79" t="str">
        <f t="shared" si="37"/>
        <v/>
      </c>
      <c r="AF57" s="78"/>
      <c r="AG57" s="67"/>
      <c r="AH57" s="79"/>
      <c r="AI57" s="82"/>
      <c r="AJ57" s="66"/>
      <c r="AK57" s="73"/>
      <c r="AL57" s="3">
        <f t="shared" si="38"/>
        <v>0</v>
      </c>
    </row>
    <row r="58" spans="1:38" x14ac:dyDescent="0.45">
      <c r="A58" s="3">
        <f t="shared" si="22"/>
        <v>0</v>
      </c>
      <c r="B58" s="3">
        <f t="shared" si="39"/>
        <v>0</v>
      </c>
      <c r="C58" s="3" t="str">
        <f t="shared" si="23"/>
        <v>中ブロ0</v>
      </c>
      <c r="D58" s="3" t="str">
        <f t="shared" si="24"/>
        <v>中ブロ0</v>
      </c>
      <c r="E58" s="3">
        <f t="shared" si="40"/>
        <v>0</v>
      </c>
      <c r="F58" s="3" t="str">
        <f t="shared" si="25"/>
        <v>中ブロ0</v>
      </c>
      <c r="G58" s="3">
        <f t="shared" si="41"/>
        <v>0</v>
      </c>
      <c r="H58" s="3" t="str">
        <f t="shared" si="26"/>
        <v>本大会0</v>
      </c>
      <c r="I58" s="3" t="str">
        <f t="shared" si="27"/>
        <v>本大会0</v>
      </c>
      <c r="J58" s="3">
        <f t="shared" si="42"/>
        <v>0</v>
      </c>
      <c r="K58" s="3" t="str">
        <f t="shared" si="28"/>
        <v>本大会0</v>
      </c>
      <c r="L58" s="3">
        <f t="shared" si="43"/>
        <v>0</v>
      </c>
      <c r="M58" s="3" t="str">
        <f t="shared" si="29"/>
        <v>0</v>
      </c>
      <c r="N58" s="3" t="str">
        <f t="shared" si="30"/>
        <v>0</v>
      </c>
      <c r="O58" s="3" t="str">
        <f t="shared" si="31"/>
        <v/>
      </c>
      <c r="P58" s="3" t="str">
        <f t="shared" si="32"/>
        <v>0</v>
      </c>
      <c r="Q58" s="68" t="str">
        <f t="shared" si="33"/>
        <v/>
      </c>
      <c r="R58" s="69">
        <f t="shared" si="34"/>
        <v>0</v>
      </c>
      <c r="S58" s="72">
        <f t="shared" si="35"/>
        <v>48</v>
      </c>
      <c r="T58" s="66"/>
      <c r="U58" s="67"/>
      <c r="V58" s="67"/>
      <c r="W58" s="66"/>
      <c r="X58" s="67"/>
      <c r="Y58" s="66"/>
      <c r="Z58" s="79"/>
      <c r="AA58" s="78"/>
      <c r="AB58" s="67"/>
      <c r="AC58" s="79"/>
      <c r="AD58" s="78" t="str">
        <f t="shared" si="36"/>
        <v/>
      </c>
      <c r="AE58" s="79" t="str">
        <f t="shared" si="37"/>
        <v/>
      </c>
      <c r="AF58" s="78"/>
      <c r="AG58" s="67"/>
      <c r="AH58" s="79"/>
      <c r="AI58" s="82"/>
      <c r="AJ58" s="66"/>
      <c r="AK58" s="73"/>
      <c r="AL58" s="3">
        <f t="shared" si="38"/>
        <v>0</v>
      </c>
    </row>
    <row r="59" spans="1:38" x14ac:dyDescent="0.45">
      <c r="A59" s="3">
        <f t="shared" si="22"/>
        <v>0</v>
      </c>
      <c r="B59" s="3">
        <f t="shared" si="39"/>
        <v>0</v>
      </c>
      <c r="C59" s="3" t="str">
        <f t="shared" si="23"/>
        <v>中ブロ0</v>
      </c>
      <c r="D59" s="3" t="str">
        <f t="shared" si="24"/>
        <v>中ブロ0</v>
      </c>
      <c r="E59" s="3">
        <f t="shared" si="40"/>
        <v>0</v>
      </c>
      <c r="F59" s="3" t="str">
        <f t="shared" si="25"/>
        <v>中ブロ0</v>
      </c>
      <c r="G59" s="3">
        <f t="shared" si="41"/>
        <v>0</v>
      </c>
      <c r="H59" s="3" t="str">
        <f t="shared" si="26"/>
        <v>本大会0</v>
      </c>
      <c r="I59" s="3" t="str">
        <f t="shared" si="27"/>
        <v>本大会0</v>
      </c>
      <c r="J59" s="3">
        <f t="shared" si="42"/>
        <v>0</v>
      </c>
      <c r="K59" s="3" t="str">
        <f t="shared" si="28"/>
        <v>本大会0</v>
      </c>
      <c r="L59" s="3">
        <f t="shared" si="43"/>
        <v>0</v>
      </c>
      <c r="M59" s="3" t="str">
        <f t="shared" si="29"/>
        <v>0</v>
      </c>
      <c r="N59" s="3" t="str">
        <f t="shared" si="30"/>
        <v>0</v>
      </c>
      <c r="O59" s="3" t="str">
        <f t="shared" si="31"/>
        <v/>
      </c>
      <c r="P59" s="3" t="str">
        <f t="shared" si="32"/>
        <v>0</v>
      </c>
      <c r="Q59" s="68" t="str">
        <f t="shared" si="33"/>
        <v/>
      </c>
      <c r="R59" s="69">
        <f t="shared" si="34"/>
        <v>0</v>
      </c>
      <c r="S59" s="72">
        <f t="shared" si="35"/>
        <v>49</v>
      </c>
      <c r="T59" s="66"/>
      <c r="U59" s="67"/>
      <c r="V59" s="67"/>
      <c r="W59" s="66"/>
      <c r="X59" s="67"/>
      <c r="Y59" s="66"/>
      <c r="Z59" s="79"/>
      <c r="AA59" s="78"/>
      <c r="AB59" s="67"/>
      <c r="AC59" s="79"/>
      <c r="AD59" s="78" t="str">
        <f t="shared" si="36"/>
        <v/>
      </c>
      <c r="AE59" s="79" t="str">
        <f t="shared" si="37"/>
        <v/>
      </c>
      <c r="AF59" s="78"/>
      <c r="AG59" s="67"/>
      <c r="AH59" s="79"/>
      <c r="AI59" s="82"/>
      <c r="AJ59" s="66"/>
      <c r="AK59" s="73"/>
      <c r="AL59" s="3">
        <f t="shared" si="38"/>
        <v>0</v>
      </c>
    </row>
    <row r="60" spans="1:38" x14ac:dyDescent="0.45">
      <c r="A60" s="3">
        <f t="shared" si="22"/>
        <v>0</v>
      </c>
      <c r="B60" s="3">
        <f t="shared" si="39"/>
        <v>0</v>
      </c>
      <c r="C60" s="3" t="str">
        <f t="shared" si="23"/>
        <v>中ブロ0</v>
      </c>
      <c r="D60" s="3" t="str">
        <f t="shared" si="24"/>
        <v>中ブロ0</v>
      </c>
      <c r="E60" s="3">
        <f t="shared" si="40"/>
        <v>0</v>
      </c>
      <c r="F60" s="3" t="str">
        <f t="shared" si="25"/>
        <v>中ブロ0</v>
      </c>
      <c r="G60" s="3">
        <f t="shared" si="41"/>
        <v>0</v>
      </c>
      <c r="H60" s="3" t="str">
        <f t="shared" si="26"/>
        <v>本大会0</v>
      </c>
      <c r="I60" s="3" t="str">
        <f t="shared" si="27"/>
        <v>本大会0</v>
      </c>
      <c r="J60" s="3">
        <f t="shared" si="42"/>
        <v>0</v>
      </c>
      <c r="K60" s="3" t="str">
        <f t="shared" si="28"/>
        <v>本大会0</v>
      </c>
      <c r="L60" s="3">
        <f t="shared" si="43"/>
        <v>0</v>
      </c>
      <c r="M60" s="3" t="str">
        <f t="shared" si="29"/>
        <v>0</v>
      </c>
      <c r="N60" s="3" t="str">
        <f t="shared" si="30"/>
        <v>0</v>
      </c>
      <c r="O60" s="3" t="str">
        <f t="shared" si="31"/>
        <v/>
      </c>
      <c r="P60" s="3" t="str">
        <f t="shared" si="32"/>
        <v>0</v>
      </c>
      <c r="Q60" s="68" t="str">
        <f t="shared" si="33"/>
        <v/>
      </c>
      <c r="R60" s="69">
        <f t="shared" si="34"/>
        <v>0</v>
      </c>
      <c r="S60" s="72">
        <f t="shared" si="35"/>
        <v>50</v>
      </c>
      <c r="T60" s="66"/>
      <c r="U60" s="67"/>
      <c r="V60" s="67"/>
      <c r="W60" s="66"/>
      <c r="X60" s="67"/>
      <c r="Y60" s="66"/>
      <c r="Z60" s="79"/>
      <c r="AA60" s="78"/>
      <c r="AB60" s="67"/>
      <c r="AC60" s="79"/>
      <c r="AD60" s="78" t="str">
        <f t="shared" si="36"/>
        <v/>
      </c>
      <c r="AE60" s="79" t="str">
        <f t="shared" si="37"/>
        <v/>
      </c>
      <c r="AF60" s="78"/>
      <c r="AG60" s="67"/>
      <c r="AH60" s="79"/>
      <c r="AI60" s="82"/>
      <c r="AJ60" s="66"/>
      <c r="AK60" s="73"/>
      <c r="AL60" s="3">
        <f t="shared" si="38"/>
        <v>0</v>
      </c>
    </row>
    <row r="61" spans="1:38" x14ac:dyDescent="0.45">
      <c r="A61" s="3">
        <f t="shared" si="22"/>
        <v>0</v>
      </c>
      <c r="B61" s="3">
        <f t="shared" si="39"/>
        <v>0</v>
      </c>
      <c r="C61" s="3" t="str">
        <f t="shared" si="23"/>
        <v>中ブロ0</v>
      </c>
      <c r="D61" s="3" t="str">
        <f t="shared" si="24"/>
        <v>中ブロ0</v>
      </c>
      <c r="E61" s="3">
        <f t="shared" si="40"/>
        <v>0</v>
      </c>
      <c r="F61" s="3" t="str">
        <f t="shared" si="25"/>
        <v>中ブロ0</v>
      </c>
      <c r="G61" s="3">
        <f t="shared" si="41"/>
        <v>0</v>
      </c>
      <c r="H61" s="3" t="str">
        <f t="shared" si="26"/>
        <v>本大会0</v>
      </c>
      <c r="I61" s="3" t="str">
        <f t="shared" si="27"/>
        <v>本大会0</v>
      </c>
      <c r="J61" s="3">
        <f t="shared" si="42"/>
        <v>0</v>
      </c>
      <c r="K61" s="3" t="str">
        <f t="shared" si="28"/>
        <v>本大会0</v>
      </c>
      <c r="L61" s="3">
        <f t="shared" si="43"/>
        <v>0</v>
      </c>
      <c r="M61" s="3" t="str">
        <f t="shared" si="29"/>
        <v>0</v>
      </c>
      <c r="N61" s="3" t="str">
        <f t="shared" si="30"/>
        <v>0</v>
      </c>
      <c r="O61" s="3" t="str">
        <f t="shared" si="31"/>
        <v/>
      </c>
      <c r="P61" s="3" t="str">
        <f t="shared" si="32"/>
        <v>0</v>
      </c>
      <c r="Q61" s="68" t="str">
        <f t="shared" si="33"/>
        <v/>
      </c>
      <c r="R61" s="69">
        <f t="shared" si="34"/>
        <v>0</v>
      </c>
      <c r="S61" s="72">
        <f t="shared" si="35"/>
        <v>51</v>
      </c>
      <c r="T61" s="66"/>
      <c r="U61" s="67"/>
      <c r="V61" s="67"/>
      <c r="W61" s="66"/>
      <c r="X61" s="67"/>
      <c r="Y61" s="66"/>
      <c r="Z61" s="79"/>
      <c r="AA61" s="78"/>
      <c r="AB61" s="67"/>
      <c r="AC61" s="79"/>
      <c r="AD61" s="78" t="str">
        <f t="shared" si="36"/>
        <v/>
      </c>
      <c r="AE61" s="79" t="str">
        <f t="shared" si="37"/>
        <v/>
      </c>
      <c r="AF61" s="78"/>
      <c r="AG61" s="67"/>
      <c r="AH61" s="79"/>
      <c r="AI61" s="82"/>
      <c r="AJ61" s="66"/>
      <c r="AK61" s="73"/>
      <c r="AL61" s="3">
        <f t="shared" si="38"/>
        <v>0</v>
      </c>
    </row>
    <row r="62" spans="1:38" x14ac:dyDescent="0.45">
      <c r="A62" s="3">
        <f t="shared" si="22"/>
        <v>0</v>
      </c>
      <c r="B62" s="3">
        <f t="shared" si="39"/>
        <v>0</v>
      </c>
      <c r="C62" s="3" t="str">
        <f t="shared" si="23"/>
        <v>中ブロ0</v>
      </c>
      <c r="D62" s="3" t="str">
        <f t="shared" si="24"/>
        <v>中ブロ0</v>
      </c>
      <c r="E62" s="3">
        <f t="shared" si="40"/>
        <v>0</v>
      </c>
      <c r="F62" s="3" t="str">
        <f t="shared" si="25"/>
        <v>中ブロ0</v>
      </c>
      <c r="G62" s="3">
        <f t="shared" si="41"/>
        <v>0</v>
      </c>
      <c r="H62" s="3" t="str">
        <f t="shared" si="26"/>
        <v>本大会0</v>
      </c>
      <c r="I62" s="3" t="str">
        <f t="shared" si="27"/>
        <v>本大会0</v>
      </c>
      <c r="J62" s="3">
        <f t="shared" si="42"/>
        <v>0</v>
      </c>
      <c r="K62" s="3" t="str">
        <f t="shared" si="28"/>
        <v>本大会0</v>
      </c>
      <c r="L62" s="3">
        <f t="shared" si="43"/>
        <v>0</v>
      </c>
      <c r="M62" s="3" t="str">
        <f t="shared" si="29"/>
        <v>0</v>
      </c>
      <c r="N62" s="3" t="str">
        <f t="shared" si="30"/>
        <v>0</v>
      </c>
      <c r="O62" s="3" t="str">
        <f t="shared" si="31"/>
        <v/>
      </c>
      <c r="P62" s="3" t="str">
        <f t="shared" si="32"/>
        <v>0</v>
      </c>
      <c r="Q62" s="68" t="str">
        <f t="shared" si="33"/>
        <v/>
      </c>
      <c r="R62" s="69">
        <f t="shared" si="34"/>
        <v>0</v>
      </c>
      <c r="S62" s="72">
        <f t="shared" si="35"/>
        <v>52</v>
      </c>
      <c r="T62" s="66"/>
      <c r="U62" s="67"/>
      <c r="V62" s="67"/>
      <c r="W62" s="66"/>
      <c r="X62" s="67"/>
      <c r="Y62" s="66"/>
      <c r="Z62" s="79"/>
      <c r="AA62" s="78"/>
      <c r="AB62" s="67"/>
      <c r="AC62" s="79"/>
      <c r="AD62" s="78" t="str">
        <f t="shared" si="36"/>
        <v/>
      </c>
      <c r="AE62" s="79" t="str">
        <f t="shared" si="37"/>
        <v/>
      </c>
      <c r="AF62" s="78"/>
      <c r="AG62" s="67"/>
      <c r="AH62" s="79"/>
      <c r="AI62" s="82"/>
      <c r="AJ62" s="66"/>
      <c r="AK62" s="73"/>
      <c r="AL62" s="3">
        <f t="shared" si="38"/>
        <v>0</v>
      </c>
    </row>
    <row r="63" spans="1:38" x14ac:dyDescent="0.45">
      <c r="A63" s="3">
        <f t="shared" si="22"/>
        <v>0</v>
      </c>
      <c r="B63" s="3">
        <f t="shared" si="39"/>
        <v>0</v>
      </c>
      <c r="C63" s="3" t="str">
        <f t="shared" si="23"/>
        <v>中ブロ0</v>
      </c>
      <c r="D63" s="3" t="str">
        <f t="shared" si="24"/>
        <v>中ブロ0</v>
      </c>
      <c r="E63" s="3">
        <f t="shared" si="40"/>
        <v>0</v>
      </c>
      <c r="F63" s="3" t="str">
        <f t="shared" si="25"/>
        <v>中ブロ0</v>
      </c>
      <c r="G63" s="3">
        <f t="shared" si="41"/>
        <v>0</v>
      </c>
      <c r="H63" s="3" t="str">
        <f t="shared" si="26"/>
        <v>本大会0</v>
      </c>
      <c r="I63" s="3" t="str">
        <f t="shared" si="27"/>
        <v>本大会0</v>
      </c>
      <c r="J63" s="3">
        <f t="shared" si="42"/>
        <v>0</v>
      </c>
      <c r="K63" s="3" t="str">
        <f t="shared" si="28"/>
        <v>本大会0</v>
      </c>
      <c r="L63" s="3">
        <f t="shared" si="43"/>
        <v>0</v>
      </c>
      <c r="M63" s="3" t="str">
        <f t="shared" si="29"/>
        <v>0</v>
      </c>
      <c r="N63" s="3" t="str">
        <f t="shared" si="30"/>
        <v>0</v>
      </c>
      <c r="O63" s="3" t="str">
        <f t="shared" si="31"/>
        <v/>
      </c>
      <c r="P63" s="3" t="str">
        <f t="shared" si="32"/>
        <v>0</v>
      </c>
      <c r="Q63" s="68" t="str">
        <f t="shared" si="33"/>
        <v/>
      </c>
      <c r="R63" s="69">
        <f t="shared" si="34"/>
        <v>0</v>
      </c>
      <c r="S63" s="72">
        <f t="shared" si="35"/>
        <v>53</v>
      </c>
      <c r="T63" s="66"/>
      <c r="U63" s="67"/>
      <c r="V63" s="67"/>
      <c r="W63" s="66"/>
      <c r="X63" s="67"/>
      <c r="Y63" s="66"/>
      <c r="Z63" s="79"/>
      <c r="AA63" s="78"/>
      <c r="AB63" s="67"/>
      <c r="AC63" s="79"/>
      <c r="AD63" s="78" t="str">
        <f t="shared" si="36"/>
        <v/>
      </c>
      <c r="AE63" s="79" t="str">
        <f t="shared" si="37"/>
        <v/>
      </c>
      <c r="AF63" s="78"/>
      <c r="AG63" s="67"/>
      <c r="AH63" s="79"/>
      <c r="AI63" s="82"/>
      <c r="AJ63" s="66"/>
      <c r="AK63" s="73"/>
      <c r="AL63" s="3">
        <f t="shared" si="38"/>
        <v>0</v>
      </c>
    </row>
    <row r="64" spans="1:38" x14ac:dyDescent="0.45">
      <c r="A64" s="3">
        <f t="shared" si="22"/>
        <v>0</v>
      </c>
      <c r="B64" s="3">
        <f t="shared" si="39"/>
        <v>0</v>
      </c>
      <c r="C64" s="3" t="str">
        <f t="shared" si="23"/>
        <v>中ブロ0</v>
      </c>
      <c r="D64" s="3" t="str">
        <f t="shared" si="24"/>
        <v>中ブロ0</v>
      </c>
      <c r="E64" s="3">
        <f t="shared" si="40"/>
        <v>0</v>
      </c>
      <c r="F64" s="3" t="str">
        <f t="shared" si="25"/>
        <v>中ブロ0</v>
      </c>
      <c r="G64" s="3">
        <f t="shared" si="41"/>
        <v>0</v>
      </c>
      <c r="H64" s="3" t="str">
        <f t="shared" si="26"/>
        <v>本大会0</v>
      </c>
      <c r="I64" s="3" t="str">
        <f t="shared" si="27"/>
        <v>本大会0</v>
      </c>
      <c r="J64" s="3">
        <f t="shared" si="42"/>
        <v>0</v>
      </c>
      <c r="K64" s="3" t="str">
        <f t="shared" si="28"/>
        <v>本大会0</v>
      </c>
      <c r="L64" s="3">
        <f t="shared" si="43"/>
        <v>0</v>
      </c>
      <c r="M64" s="3" t="str">
        <f t="shared" si="29"/>
        <v>0</v>
      </c>
      <c r="N64" s="3" t="str">
        <f t="shared" si="30"/>
        <v>0</v>
      </c>
      <c r="O64" s="3" t="str">
        <f t="shared" si="31"/>
        <v/>
      </c>
      <c r="P64" s="3" t="str">
        <f t="shared" si="32"/>
        <v>0</v>
      </c>
      <c r="Q64" s="68" t="str">
        <f t="shared" si="33"/>
        <v/>
      </c>
      <c r="R64" s="69">
        <f t="shared" si="34"/>
        <v>0</v>
      </c>
      <c r="S64" s="72">
        <f t="shared" si="35"/>
        <v>54</v>
      </c>
      <c r="T64" s="66"/>
      <c r="U64" s="67"/>
      <c r="V64" s="67"/>
      <c r="W64" s="66"/>
      <c r="X64" s="67"/>
      <c r="Y64" s="66"/>
      <c r="Z64" s="79"/>
      <c r="AA64" s="78"/>
      <c r="AB64" s="67"/>
      <c r="AC64" s="79"/>
      <c r="AD64" s="78" t="str">
        <f t="shared" si="36"/>
        <v/>
      </c>
      <c r="AE64" s="79" t="str">
        <f t="shared" si="37"/>
        <v/>
      </c>
      <c r="AF64" s="78"/>
      <c r="AG64" s="67"/>
      <c r="AH64" s="79"/>
      <c r="AI64" s="82"/>
      <c r="AJ64" s="66"/>
      <c r="AK64" s="73"/>
      <c r="AL64" s="3">
        <f t="shared" si="38"/>
        <v>0</v>
      </c>
    </row>
    <row r="65" spans="1:38" x14ac:dyDescent="0.45">
      <c r="A65" s="3">
        <f t="shared" si="22"/>
        <v>0</v>
      </c>
      <c r="B65" s="3">
        <f t="shared" si="39"/>
        <v>0</v>
      </c>
      <c r="C65" s="3" t="str">
        <f t="shared" si="23"/>
        <v>中ブロ0</v>
      </c>
      <c r="D65" s="3" t="str">
        <f t="shared" si="24"/>
        <v>中ブロ0</v>
      </c>
      <c r="E65" s="3">
        <f t="shared" si="40"/>
        <v>0</v>
      </c>
      <c r="F65" s="3" t="str">
        <f t="shared" si="25"/>
        <v>中ブロ0</v>
      </c>
      <c r="G65" s="3">
        <f t="shared" si="41"/>
        <v>0</v>
      </c>
      <c r="H65" s="3" t="str">
        <f t="shared" si="26"/>
        <v>本大会0</v>
      </c>
      <c r="I65" s="3" t="str">
        <f t="shared" si="27"/>
        <v>本大会0</v>
      </c>
      <c r="J65" s="3">
        <f t="shared" si="42"/>
        <v>0</v>
      </c>
      <c r="K65" s="3" t="str">
        <f t="shared" si="28"/>
        <v>本大会0</v>
      </c>
      <c r="L65" s="3">
        <f t="shared" si="43"/>
        <v>0</v>
      </c>
      <c r="M65" s="3" t="str">
        <f t="shared" si="29"/>
        <v>0</v>
      </c>
      <c r="N65" s="3" t="str">
        <f t="shared" si="30"/>
        <v>0</v>
      </c>
      <c r="O65" s="3" t="str">
        <f t="shared" si="31"/>
        <v/>
      </c>
      <c r="P65" s="3" t="str">
        <f t="shared" si="32"/>
        <v>0</v>
      </c>
      <c r="Q65" s="68" t="str">
        <f t="shared" si="33"/>
        <v/>
      </c>
      <c r="R65" s="69">
        <f t="shared" si="34"/>
        <v>0</v>
      </c>
      <c r="S65" s="72">
        <f t="shared" si="35"/>
        <v>55</v>
      </c>
      <c r="T65" s="66"/>
      <c r="U65" s="67"/>
      <c r="V65" s="67"/>
      <c r="W65" s="66"/>
      <c r="X65" s="67"/>
      <c r="Y65" s="66"/>
      <c r="Z65" s="79"/>
      <c r="AA65" s="78"/>
      <c r="AB65" s="67"/>
      <c r="AC65" s="79"/>
      <c r="AD65" s="78" t="str">
        <f t="shared" si="36"/>
        <v/>
      </c>
      <c r="AE65" s="79" t="str">
        <f t="shared" si="37"/>
        <v/>
      </c>
      <c r="AF65" s="78"/>
      <c r="AG65" s="67"/>
      <c r="AH65" s="79"/>
      <c r="AI65" s="82"/>
      <c r="AJ65" s="66"/>
      <c r="AK65" s="73"/>
      <c r="AL65" s="3">
        <f t="shared" si="38"/>
        <v>0</v>
      </c>
    </row>
    <row r="66" spans="1:38" x14ac:dyDescent="0.45">
      <c r="A66" s="3">
        <f t="shared" si="22"/>
        <v>0</v>
      </c>
      <c r="B66" s="3">
        <f t="shared" si="39"/>
        <v>0</v>
      </c>
      <c r="C66" s="3" t="str">
        <f t="shared" si="23"/>
        <v>中ブロ0</v>
      </c>
      <c r="D66" s="3" t="str">
        <f t="shared" si="24"/>
        <v>中ブロ0</v>
      </c>
      <c r="E66" s="3">
        <f t="shared" si="40"/>
        <v>0</v>
      </c>
      <c r="F66" s="3" t="str">
        <f t="shared" si="25"/>
        <v>中ブロ0</v>
      </c>
      <c r="G66" s="3">
        <f t="shared" si="41"/>
        <v>0</v>
      </c>
      <c r="H66" s="3" t="str">
        <f t="shared" si="26"/>
        <v>本大会0</v>
      </c>
      <c r="I66" s="3" t="str">
        <f t="shared" si="27"/>
        <v>本大会0</v>
      </c>
      <c r="J66" s="3">
        <f t="shared" si="42"/>
        <v>0</v>
      </c>
      <c r="K66" s="3" t="str">
        <f t="shared" si="28"/>
        <v>本大会0</v>
      </c>
      <c r="L66" s="3">
        <f t="shared" si="43"/>
        <v>0</v>
      </c>
      <c r="M66" s="3" t="str">
        <f t="shared" si="29"/>
        <v>0</v>
      </c>
      <c r="N66" s="3" t="str">
        <f t="shared" si="30"/>
        <v>0</v>
      </c>
      <c r="O66" s="3" t="str">
        <f t="shared" si="31"/>
        <v/>
      </c>
      <c r="P66" s="3" t="str">
        <f t="shared" si="32"/>
        <v>0</v>
      </c>
      <c r="Q66" s="68" t="str">
        <f t="shared" si="33"/>
        <v/>
      </c>
      <c r="R66" s="69">
        <f t="shared" si="34"/>
        <v>0</v>
      </c>
      <c r="S66" s="72">
        <f t="shared" si="35"/>
        <v>56</v>
      </c>
      <c r="T66" s="66"/>
      <c r="U66" s="67"/>
      <c r="V66" s="67"/>
      <c r="W66" s="66"/>
      <c r="X66" s="67"/>
      <c r="Y66" s="66"/>
      <c r="Z66" s="79"/>
      <c r="AA66" s="78"/>
      <c r="AB66" s="67"/>
      <c r="AC66" s="79"/>
      <c r="AD66" s="78" t="str">
        <f t="shared" si="36"/>
        <v/>
      </c>
      <c r="AE66" s="79" t="str">
        <f t="shared" si="37"/>
        <v/>
      </c>
      <c r="AF66" s="78"/>
      <c r="AG66" s="67"/>
      <c r="AH66" s="79"/>
      <c r="AI66" s="82"/>
      <c r="AJ66" s="66"/>
      <c r="AK66" s="73"/>
      <c r="AL66" s="3">
        <f t="shared" si="38"/>
        <v>0</v>
      </c>
    </row>
    <row r="67" spans="1:38" x14ac:dyDescent="0.45">
      <c r="A67" s="3">
        <f t="shared" si="22"/>
        <v>0</v>
      </c>
      <c r="B67" s="3">
        <f t="shared" si="39"/>
        <v>0</v>
      </c>
      <c r="C67" s="3" t="str">
        <f t="shared" si="23"/>
        <v>中ブロ0</v>
      </c>
      <c r="D67" s="3" t="str">
        <f t="shared" si="24"/>
        <v>中ブロ0</v>
      </c>
      <c r="E67" s="3">
        <f t="shared" si="40"/>
        <v>0</v>
      </c>
      <c r="F67" s="3" t="str">
        <f t="shared" si="25"/>
        <v>中ブロ0</v>
      </c>
      <c r="G67" s="3">
        <f t="shared" si="41"/>
        <v>0</v>
      </c>
      <c r="H67" s="3" t="str">
        <f t="shared" si="26"/>
        <v>本大会0</v>
      </c>
      <c r="I67" s="3" t="str">
        <f t="shared" si="27"/>
        <v>本大会0</v>
      </c>
      <c r="J67" s="3">
        <f t="shared" si="42"/>
        <v>0</v>
      </c>
      <c r="K67" s="3" t="str">
        <f t="shared" si="28"/>
        <v>本大会0</v>
      </c>
      <c r="L67" s="3">
        <f t="shared" si="43"/>
        <v>0</v>
      </c>
      <c r="M67" s="3" t="str">
        <f t="shared" si="29"/>
        <v>0</v>
      </c>
      <c r="N67" s="3" t="str">
        <f t="shared" si="30"/>
        <v>0</v>
      </c>
      <c r="O67" s="3" t="str">
        <f t="shared" si="31"/>
        <v/>
      </c>
      <c r="P67" s="3" t="str">
        <f t="shared" si="32"/>
        <v>0</v>
      </c>
      <c r="Q67" s="68" t="str">
        <f t="shared" si="33"/>
        <v/>
      </c>
      <c r="R67" s="69">
        <f t="shared" si="34"/>
        <v>0</v>
      </c>
      <c r="S67" s="72">
        <f t="shared" si="35"/>
        <v>57</v>
      </c>
      <c r="T67" s="66"/>
      <c r="U67" s="67"/>
      <c r="V67" s="67"/>
      <c r="W67" s="66"/>
      <c r="X67" s="67"/>
      <c r="Y67" s="66"/>
      <c r="Z67" s="79"/>
      <c r="AA67" s="78"/>
      <c r="AB67" s="67"/>
      <c r="AC67" s="79"/>
      <c r="AD67" s="78" t="str">
        <f t="shared" si="36"/>
        <v/>
      </c>
      <c r="AE67" s="79" t="str">
        <f t="shared" si="37"/>
        <v/>
      </c>
      <c r="AF67" s="78"/>
      <c r="AG67" s="67"/>
      <c r="AH67" s="79"/>
      <c r="AI67" s="82"/>
      <c r="AJ67" s="66"/>
      <c r="AK67" s="73"/>
      <c r="AL67" s="3">
        <f t="shared" si="38"/>
        <v>0</v>
      </c>
    </row>
    <row r="68" spans="1:38" x14ac:dyDescent="0.45">
      <c r="A68" s="3">
        <f t="shared" si="22"/>
        <v>0</v>
      </c>
      <c r="B68" s="3">
        <f t="shared" si="39"/>
        <v>0</v>
      </c>
      <c r="C68" s="3" t="str">
        <f t="shared" si="23"/>
        <v>中ブロ0</v>
      </c>
      <c r="D68" s="3" t="str">
        <f t="shared" si="24"/>
        <v>中ブロ0</v>
      </c>
      <c r="E68" s="3">
        <f t="shared" si="40"/>
        <v>0</v>
      </c>
      <c r="F68" s="3" t="str">
        <f t="shared" si="25"/>
        <v>中ブロ0</v>
      </c>
      <c r="G68" s="3">
        <f t="shared" si="41"/>
        <v>0</v>
      </c>
      <c r="H68" s="3" t="str">
        <f t="shared" si="26"/>
        <v>本大会0</v>
      </c>
      <c r="I68" s="3" t="str">
        <f t="shared" si="27"/>
        <v>本大会0</v>
      </c>
      <c r="J68" s="3">
        <f t="shared" si="42"/>
        <v>0</v>
      </c>
      <c r="K68" s="3" t="str">
        <f t="shared" si="28"/>
        <v>本大会0</v>
      </c>
      <c r="L68" s="3">
        <f t="shared" si="43"/>
        <v>0</v>
      </c>
      <c r="M68" s="3" t="str">
        <f t="shared" si="29"/>
        <v>0</v>
      </c>
      <c r="N68" s="3" t="str">
        <f t="shared" si="30"/>
        <v>0</v>
      </c>
      <c r="O68" s="3" t="str">
        <f t="shared" si="31"/>
        <v/>
      </c>
      <c r="P68" s="3" t="str">
        <f t="shared" si="32"/>
        <v>0</v>
      </c>
      <c r="Q68" s="68" t="str">
        <f t="shared" si="33"/>
        <v/>
      </c>
      <c r="R68" s="69">
        <f t="shared" si="34"/>
        <v>0</v>
      </c>
      <c r="S68" s="72">
        <f t="shared" si="35"/>
        <v>58</v>
      </c>
      <c r="T68" s="66"/>
      <c r="U68" s="67"/>
      <c r="V68" s="67"/>
      <c r="W68" s="66"/>
      <c r="X68" s="67"/>
      <c r="Y68" s="66"/>
      <c r="Z68" s="79"/>
      <c r="AA68" s="78"/>
      <c r="AB68" s="67"/>
      <c r="AC68" s="79"/>
      <c r="AD68" s="78" t="str">
        <f t="shared" si="36"/>
        <v/>
      </c>
      <c r="AE68" s="79" t="str">
        <f t="shared" si="37"/>
        <v/>
      </c>
      <c r="AF68" s="78"/>
      <c r="AG68" s="67"/>
      <c r="AH68" s="79"/>
      <c r="AI68" s="82"/>
      <c r="AJ68" s="66"/>
      <c r="AK68" s="73"/>
      <c r="AL68" s="3">
        <f t="shared" si="38"/>
        <v>0</v>
      </c>
    </row>
    <row r="69" spans="1:38" x14ac:dyDescent="0.45">
      <c r="A69" s="3">
        <f t="shared" si="22"/>
        <v>0</v>
      </c>
      <c r="B69" s="3">
        <f t="shared" si="39"/>
        <v>0</v>
      </c>
      <c r="C69" s="3" t="str">
        <f t="shared" si="23"/>
        <v>中ブロ0</v>
      </c>
      <c r="D69" s="3" t="str">
        <f t="shared" si="24"/>
        <v>中ブロ0</v>
      </c>
      <c r="E69" s="3">
        <f t="shared" si="40"/>
        <v>0</v>
      </c>
      <c r="F69" s="3" t="str">
        <f t="shared" si="25"/>
        <v>中ブロ0</v>
      </c>
      <c r="G69" s="3">
        <f t="shared" si="41"/>
        <v>0</v>
      </c>
      <c r="H69" s="3" t="str">
        <f t="shared" si="26"/>
        <v>本大会0</v>
      </c>
      <c r="I69" s="3" t="str">
        <f t="shared" si="27"/>
        <v>本大会0</v>
      </c>
      <c r="J69" s="3">
        <f t="shared" si="42"/>
        <v>0</v>
      </c>
      <c r="K69" s="3" t="str">
        <f t="shared" si="28"/>
        <v>本大会0</v>
      </c>
      <c r="L69" s="3">
        <f t="shared" si="43"/>
        <v>0</v>
      </c>
      <c r="M69" s="3" t="str">
        <f t="shared" si="29"/>
        <v>0</v>
      </c>
      <c r="N69" s="3" t="str">
        <f t="shared" si="30"/>
        <v>0</v>
      </c>
      <c r="O69" s="3" t="str">
        <f t="shared" si="31"/>
        <v/>
      </c>
      <c r="P69" s="3" t="str">
        <f t="shared" si="32"/>
        <v>0</v>
      </c>
      <c r="Q69" s="68" t="str">
        <f t="shared" si="33"/>
        <v/>
      </c>
      <c r="R69" s="69">
        <f t="shared" si="34"/>
        <v>0</v>
      </c>
      <c r="S69" s="72">
        <f t="shared" si="35"/>
        <v>59</v>
      </c>
      <c r="T69" s="66"/>
      <c r="U69" s="67"/>
      <c r="V69" s="67"/>
      <c r="W69" s="66"/>
      <c r="X69" s="67"/>
      <c r="Y69" s="66"/>
      <c r="Z69" s="79"/>
      <c r="AA69" s="78"/>
      <c r="AB69" s="67"/>
      <c r="AC69" s="79"/>
      <c r="AD69" s="78" t="str">
        <f t="shared" si="36"/>
        <v/>
      </c>
      <c r="AE69" s="79" t="str">
        <f t="shared" si="37"/>
        <v/>
      </c>
      <c r="AF69" s="78"/>
      <c r="AG69" s="67"/>
      <c r="AH69" s="79"/>
      <c r="AI69" s="82"/>
      <c r="AJ69" s="66"/>
      <c r="AK69" s="73"/>
      <c r="AL69" s="3">
        <f t="shared" si="38"/>
        <v>0</v>
      </c>
    </row>
    <row r="70" spans="1:38" x14ac:dyDescent="0.45">
      <c r="A70" s="3">
        <f t="shared" si="22"/>
        <v>0</v>
      </c>
      <c r="B70" s="3">
        <f t="shared" si="39"/>
        <v>0</v>
      </c>
      <c r="C70" s="3" t="str">
        <f t="shared" si="23"/>
        <v>中ブロ0</v>
      </c>
      <c r="D70" s="3" t="str">
        <f t="shared" si="24"/>
        <v>中ブロ0</v>
      </c>
      <c r="E70" s="3">
        <f t="shared" si="40"/>
        <v>0</v>
      </c>
      <c r="F70" s="3" t="str">
        <f t="shared" si="25"/>
        <v>中ブロ0</v>
      </c>
      <c r="G70" s="3">
        <f t="shared" si="41"/>
        <v>0</v>
      </c>
      <c r="H70" s="3" t="str">
        <f t="shared" si="26"/>
        <v>本大会0</v>
      </c>
      <c r="I70" s="3" t="str">
        <f t="shared" si="27"/>
        <v>本大会0</v>
      </c>
      <c r="J70" s="3">
        <f t="shared" si="42"/>
        <v>0</v>
      </c>
      <c r="K70" s="3" t="str">
        <f t="shared" si="28"/>
        <v>本大会0</v>
      </c>
      <c r="L70" s="3">
        <f t="shared" si="43"/>
        <v>0</v>
      </c>
      <c r="M70" s="3" t="str">
        <f t="shared" si="29"/>
        <v>0</v>
      </c>
      <c r="N70" s="3" t="str">
        <f t="shared" si="30"/>
        <v>0</v>
      </c>
      <c r="O70" s="3" t="str">
        <f t="shared" si="31"/>
        <v/>
      </c>
      <c r="P70" s="3" t="str">
        <f t="shared" si="32"/>
        <v>0</v>
      </c>
      <c r="Q70" s="68" t="str">
        <f t="shared" si="33"/>
        <v/>
      </c>
      <c r="R70" s="69">
        <f t="shared" si="34"/>
        <v>0</v>
      </c>
      <c r="S70" s="72">
        <f t="shared" si="35"/>
        <v>60</v>
      </c>
      <c r="T70" s="66"/>
      <c r="U70" s="67"/>
      <c r="V70" s="67"/>
      <c r="W70" s="66"/>
      <c r="X70" s="67"/>
      <c r="Y70" s="66"/>
      <c r="Z70" s="79"/>
      <c r="AA70" s="78"/>
      <c r="AB70" s="67"/>
      <c r="AC70" s="79"/>
      <c r="AD70" s="78" t="str">
        <f t="shared" si="36"/>
        <v/>
      </c>
      <c r="AE70" s="79" t="str">
        <f t="shared" si="37"/>
        <v/>
      </c>
      <c r="AF70" s="78"/>
      <c r="AG70" s="67"/>
      <c r="AH70" s="79"/>
      <c r="AI70" s="82"/>
      <c r="AJ70" s="66"/>
      <c r="AK70" s="73"/>
      <c r="AL70" s="3">
        <f t="shared" si="38"/>
        <v>0</v>
      </c>
    </row>
    <row r="71" spans="1:38" x14ac:dyDescent="0.45">
      <c r="A71" s="3">
        <f t="shared" si="22"/>
        <v>0</v>
      </c>
      <c r="B71" s="3">
        <f t="shared" si="39"/>
        <v>0</v>
      </c>
      <c r="C71" s="3" t="str">
        <f t="shared" si="23"/>
        <v>中ブロ0</v>
      </c>
      <c r="D71" s="3" t="str">
        <f t="shared" si="24"/>
        <v>中ブロ0</v>
      </c>
      <c r="E71" s="3">
        <f t="shared" si="40"/>
        <v>0</v>
      </c>
      <c r="F71" s="3" t="str">
        <f t="shared" si="25"/>
        <v>中ブロ0</v>
      </c>
      <c r="G71" s="3">
        <f t="shared" si="41"/>
        <v>0</v>
      </c>
      <c r="H71" s="3" t="str">
        <f t="shared" si="26"/>
        <v>本大会0</v>
      </c>
      <c r="I71" s="3" t="str">
        <f t="shared" si="27"/>
        <v>本大会0</v>
      </c>
      <c r="J71" s="3">
        <f t="shared" si="42"/>
        <v>0</v>
      </c>
      <c r="K71" s="3" t="str">
        <f t="shared" si="28"/>
        <v>本大会0</v>
      </c>
      <c r="L71" s="3">
        <f t="shared" si="43"/>
        <v>0</v>
      </c>
      <c r="M71" s="3" t="str">
        <f t="shared" si="29"/>
        <v>0</v>
      </c>
      <c r="N71" s="3" t="str">
        <f t="shared" si="30"/>
        <v>0</v>
      </c>
      <c r="O71" s="3" t="str">
        <f t="shared" si="31"/>
        <v/>
      </c>
      <c r="P71" s="3" t="str">
        <f t="shared" si="32"/>
        <v>0</v>
      </c>
      <c r="Q71" s="68" t="str">
        <f t="shared" si="33"/>
        <v/>
      </c>
      <c r="R71" s="69">
        <f t="shared" si="34"/>
        <v>0</v>
      </c>
      <c r="S71" s="72">
        <f t="shared" si="35"/>
        <v>61</v>
      </c>
      <c r="T71" s="66"/>
      <c r="U71" s="67"/>
      <c r="V71" s="67"/>
      <c r="W71" s="66"/>
      <c r="X71" s="67"/>
      <c r="Y71" s="66"/>
      <c r="Z71" s="79"/>
      <c r="AA71" s="78"/>
      <c r="AB71" s="67"/>
      <c r="AC71" s="79"/>
      <c r="AD71" s="78" t="str">
        <f t="shared" si="36"/>
        <v/>
      </c>
      <c r="AE71" s="79" t="str">
        <f t="shared" si="37"/>
        <v/>
      </c>
      <c r="AF71" s="78"/>
      <c r="AG71" s="67"/>
      <c r="AH71" s="79"/>
      <c r="AI71" s="82"/>
      <c r="AJ71" s="66"/>
      <c r="AK71" s="73"/>
      <c r="AL71" s="3">
        <f t="shared" si="38"/>
        <v>0</v>
      </c>
    </row>
    <row r="72" spans="1:38" x14ac:dyDescent="0.45">
      <c r="A72" s="3">
        <f t="shared" si="22"/>
        <v>0</v>
      </c>
      <c r="B72" s="3">
        <f t="shared" si="39"/>
        <v>0</v>
      </c>
      <c r="C72" s="3" t="str">
        <f t="shared" si="23"/>
        <v>中ブロ0</v>
      </c>
      <c r="D72" s="3" t="str">
        <f t="shared" si="24"/>
        <v>中ブロ0</v>
      </c>
      <c r="E72" s="3">
        <f t="shared" si="40"/>
        <v>0</v>
      </c>
      <c r="F72" s="3" t="str">
        <f t="shared" si="25"/>
        <v>中ブロ0</v>
      </c>
      <c r="G72" s="3">
        <f t="shared" si="41"/>
        <v>0</v>
      </c>
      <c r="H72" s="3" t="str">
        <f t="shared" si="26"/>
        <v>本大会0</v>
      </c>
      <c r="I72" s="3" t="str">
        <f t="shared" si="27"/>
        <v>本大会0</v>
      </c>
      <c r="J72" s="3">
        <f t="shared" si="42"/>
        <v>0</v>
      </c>
      <c r="K72" s="3" t="str">
        <f t="shared" si="28"/>
        <v>本大会0</v>
      </c>
      <c r="L72" s="3">
        <f t="shared" si="43"/>
        <v>0</v>
      </c>
      <c r="M72" s="3" t="str">
        <f t="shared" si="29"/>
        <v>0</v>
      </c>
      <c r="N72" s="3" t="str">
        <f t="shared" si="30"/>
        <v>0</v>
      </c>
      <c r="O72" s="3" t="str">
        <f t="shared" si="31"/>
        <v/>
      </c>
      <c r="P72" s="3" t="str">
        <f t="shared" si="32"/>
        <v>0</v>
      </c>
      <c r="Q72" s="68" t="str">
        <f t="shared" si="33"/>
        <v/>
      </c>
      <c r="R72" s="69">
        <f t="shared" si="34"/>
        <v>0</v>
      </c>
      <c r="S72" s="72">
        <f t="shared" si="35"/>
        <v>62</v>
      </c>
      <c r="T72" s="66"/>
      <c r="U72" s="67"/>
      <c r="V72" s="67"/>
      <c r="W72" s="66"/>
      <c r="X72" s="67"/>
      <c r="Y72" s="66"/>
      <c r="Z72" s="79"/>
      <c r="AA72" s="78"/>
      <c r="AB72" s="67"/>
      <c r="AC72" s="79"/>
      <c r="AD72" s="78" t="str">
        <f t="shared" si="36"/>
        <v/>
      </c>
      <c r="AE72" s="79" t="str">
        <f t="shared" si="37"/>
        <v/>
      </c>
      <c r="AF72" s="78"/>
      <c r="AG72" s="67"/>
      <c r="AH72" s="79"/>
      <c r="AI72" s="82"/>
      <c r="AJ72" s="66"/>
      <c r="AK72" s="73"/>
      <c r="AL72" s="3">
        <f t="shared" si="38"/>
        <v>0</v>
      </c>
    </row>
    <row r="73" spans="1:38" x14ac:dyDescent="0.45">
      <c r="A73" s="3">
        <f t="shared" si="22"/>
        <v>0</v>
      </c>
      <c r="B73" s="3">
        <f t="shared" si="39"/>
        <v>0</v>
      </c>
      <c r="C73" s="3" t="str">
        <f t="shared" si="23"/>
        <v>中ブロ0</v>
      </c>
      <c r="D73" s="3" t="str">
        <f t="shared" si="24"/>
        <v>中ブロ0</v>
      </c>
      <c r="E73" s="3">
        <f t="shared" si="40"/>
        <v>0</v>
      </c>
      <c r="F73" s="3" t="str">
        <f t="shared" si="25"/>
        <v>中ブロ0</v>
      </c>
      <c r="G73" s="3">
        <f t="shared" si="41"/>
        <v>0</v>
      </c>
      <c r="H73" s="3" t="str">
        <f t="shared" si="26"/>
        <v>本大会0</v>
      </c>
      <c r="I73" s="3" t="str">
        <f t="shared" si="27"/>
        <v>本大会0</v>
      </c>
      <c r="J73" s="3">
        <f t="shared" si="42"/>
        <v>0</v>
      </c>
      <c r="K73" s="3" t="str">
        <f t="shared" si="28"/>
        <v>本大会0</v>
      </c>
      <c r="L73" s="3">
        <f t="shared" si="43"/>
        <v>0</v>
      </c>
      <c r="M73" s="3" t="str">
        <f t="shared" si="29"/>
        <v>0</v>
      </c>
      <c r="N73" s="3" t="str">
        <f t="shared" si="30"/>
        <v>0</v>
      </c>
      <c r="O73" s="3" t="str">
        <f t="shared" si="31"/>
        <v/>
      </c>
      <c r="P73" s="3" t="str">
        <f t="shared" si="32"/>
        <v>0</v>
      </c>
      <c r="Q73" s="68" t="str">
        <f t="shared" si="33"/>
        <v/>
      </c>
      <c r="R73" s="69">
        <f t="shared" si="34"/>
        <v>0</v>
      </c>
      <c r="S73" s="72">
        <f t="shared" si="35"/>
        <v>63</v>
      </c>
      <c r="T73" s="66"/>
      <c r="U73" s="67"/>
      <c r="V73" s="67"/>
      <c r="W73" s="66"/>
      <c r="X73" s="67"/>
      <c r="Y73" s="66"/>
      <c r="Z73" s="79"/>
      <c r="AA73" s="78"/>
      <c r="AB73" s="67"/>
      <c r="AC73" s="79"/>
      <c r="AD73" s="78" t="str">
        <f t="shared" si="36"/>
        <v/>
      </c>
      <c r="AE73" s="79" t="str">
        <f t="shared" si="37"/>
        <v/>
      </c>
      <c r="AF73" s="78"/>
      <c r="AG73" s="67"/>
      <c r="AH73" s="79"/>
      <c r="AI73" s="82"/>
      <c r="AJ73" s="66"/>
      <c r="AK73" s="73"/>
      <c r="AL73" s="3">
        <f t="shared" si="38"/>
        <v>0</v>
      </c>
    </row>
    <row r="74" spans="1:38" x14ac:dyDescent="0.45">
      <c r="A74" s="3">
        <f t="shared" si="22"/>
        <v>0</v>
      </c>
      <c r="B74" s="3">
        <f t="shared" si="39"/>
        <v>0</v>
      </c>
      <c r="C74" s="3" t="str">
        <f t="shared" si="23"/>
        <v>中ブロ0</v>
      </c>
      <c r="D74" s="3" t="str">
        <f t="shared" si="24"/>
        <v>中ブロ0</v>
      </c>
      <c r="E74" s="3">
        <f t="shared" si="40"/>
        <v>0</v>
      </c>
      <c r="F74" s="3" t="str">
        <f t="shared" si="25"/>
        <v>中ブロ0</v>
      </c>
      <c r="G74" s="3">
        <f t="shared" si="41"/>
        <v>0</v>
      </c>
      <c r="H74" s="3" t="str">
        <f t="shared" si="26"/>
        <v>本大会0</v>
      </c>
      <c r="I74" s="3" t="str">
        <f t="shared" si="27"/>
        <v>本大会0</v>
      </c>
      <c r="J74" s="3">
        <f t="shared" si="42"/>
        <v>0</v>
      </c>
      <c r="K74" s="3" t="str">
        <f t="shared" si="28"/>
        <v>本大会0</v>
      </c>
      <c r="L74" s="3">
        <f t="shared" si="43"/>
        <v>0</v>
      </c>
      <c r="M74" s="3" t="str">
        <f t="shared" si="29"/>
        <v>0</v>
      </c>
      <c r="N74" s="3" t="str">
        <f t="shared" si="30"/>
        <v>0</v>
      </c>
      <c r="O74" s="3" t="str">
        <f t="shared" si="31"/>
        <v/>
      </c>
      <c r="P74" s="3" t="str">
        <f t="shared" si="32"/>
        <v>0</v>
      </c>
      <c r="Q74" s="68" t="str">
        <f t="shared" si="33"/>
        <v/>
      </c>
      <c r="R74" s="69">
        <f t="shared" si="34"/>
        <v>0</v>
      </c>
      <c r="S74" s="72">
        <f t="shared" si="35"/>
        <v>64</v>
      </c>
      <c r="T74" s="66"/>
      <c r="U74" s="67"/>
      <c r="V74" s="67"/>
      <c r="W74" s="66"/>
      <c r="X74" s="67"/>
      <c r="Y74" s="66"/>
      <c r="Z74" s="79"/>
      <c r="AA74" s="78"/>
      <c r="AB74" s="67"/>
      <c r="AC74" s="79"/>
      <c r="AD74" s="78" t="str">
        <f t="shared" si="36"/>
        <v/>
      </c>
      <c r="AE74" s="79" t="str">
        <f t="shared" si="37"/>
        <v/>
      </c>
      <c r="AF74" s="78"/>
      <c r="AG74" s="67"/>
      <c r="AH74" s="79"/>
      <c r="AI74" s="82"/>
      <c r="AJ74" s="66"/>
      <c r="AK74" s="73"/>
      <c r="AL74" s="3">
        <f t="shared" si="38"/>
        <v>0</v>
      </c>
    </row>
    <row r="75" spans="1:38" x14ac:dyDescent="0.45">
      <c r="A75" s="3">
        <f t="shared" ref="A75:A106" si="44">IF(X75="",0,1)</f>
        <v>0</v>
      </c>
      <c r="B75" s="3">
        <f t="shared" si="39"/>
        <v>0</v>
      </c>
      <c r="C75" s="3" t="str">
        <f t="shared" ref="C75:C106" si="45">CONCATENATE($AA$9,AA75,B75)</f>
        <v>中ブロ0</v>
      </c>
      <c r="D75" s="3" t="str">
        <f t="shared" ref="D75:D106" si="46">CONCATENATE(AA$9,AA75,R75,V75)</f>
        <v>中ブロ0</v>
      </c>
      <c r="E75" s="3">
        <f t="shared" si="40"/>
        <v>0</v>
      </c>
      <c r="F75" s="3" t="str">
        <f t="shared" ref="F75:F106" si="47">CONCATENATE($AA$9,AA75,E75)</f>
        <v>中ブロ0</v>
      </c>
      <c r="G75" s="3">
        <f t="shared" si="41"/>
        <v>0</v>
      </c>
      <c r="H75" s="3" t="str">
        <f t="shared" ref="H75:H106" si="48">CONCATENATE($AB$9,AB75,G75)</f>
        <v>本大会0</v>
      </c>
      <c r="I75" s="3" t="str">
        <f t="shared" ref="I75:I106" si="49">CONCATENATE(AB$9,AB75,R75,V75)</f>
        <v>本大会0</v>
      </c>
      <c r="J75" s="3">
        <f t="shared" si="42"/>
        <v>0</v>
      </c>
      <c r="K75" s="3" t="str">
        <f t="shared" ref="K75:K106" si="50">CONCATENATE($AB$9,AB75,J75)</f>
        <v>本大会0</v>
      </c>
      <c r="L75" s="3">
        <f t="shared" si="43"/>
        <v>0</v>
      </c>
      <c r="M75" s="3" t="str">
        <f t="shared" ref="M75:M106" si="51">CONCATENATE(AC75,L75)</f>
        <v>0</v>
      </c>
      <c r="N75" s="3" t="str">
        <f t="shared" ref="N75:N106" si="52">CONCATENATE(R75,V75,AC75)</f>
        <v>0</v>
      </c>
      <c r="O75" s="3" t="str">
        <f t="shared" ref="O75:O106" si="53">CONCATENATE(AB75,AC75)</f>
        <v/>
      </c>
      <c r="P75" s="3" t="str">
        <f t="shared" ref="P75:P106" si="54">CONCATENATE(AB75,R75,V75,AE75)</f>
        <v>0</v>
      </c>
      <c r="Q75" s="68" t="str">
        <f t="shared" ref="Q75:Q106" si="55">IF($U$3="","",CONCATENATE($U$3,T75,"種目"))</f>
        <v/>
      </c>
      <c r="R75" s="69">
        <f t="shared" ref="R75:R106" si="56">IF($R$3=0,U75,IF(U75="女子","成年女子",IF(U75="男子","成年男子",U75)))</f>
        <v>0</v>
      </c>
      <c r="S75" s="72">
        <f t="shared" ref="S75:S106" si="57">ROW()-10</f>
        <v>65</v>
      </c>
      <c r="T75" s="66"/>
      <c r="U75" s="67"/>
      <c r="V75" s="67"/>
      <c r="W75" s="66"/>
      <c r="X75" s="67"/>
      <c r="Y75" s="66"/>
      <c r="Z75" s="79"/>
      <c r="AA75" s="78"/>
      <c r="AB75" s="67"/>
      <c r="AC75" s="79"/>
      <c r="AD75" s="78" t="str">
        <f t="shared" ref="AD75:AD106" si="58">IF(AA75="選手団","○","")</f>
        <v/>
      </c>
      <c r="AE75" s="79" t="str">
        <f t="shared" ref="AE75:AE106" si="59">IF(AD75="○","－",IF(AB75="選手団","○",""))</f>
        <v/>
      </c>
      <c r="AF75" s="78"/>
      <c r="AG75" s="67"/>
      <c r="AH75" s="79"/>
      <c r="AI75" s="82"/>
      <c r="AJ75" s="66"/>
      <c r="AK75" s="73"/>
      <c r="AL75" s="3">
        <f t="shared" ref="AL75:AL106" si="60">IF(AA75="",0,IF(AF75="×",0,1))+IF(AB75="",0,IF(AG75="×",0,1))+IF(AC75="",0,IF(AH75="×",0,1))</f>
        <v>0</v>
      </c>
    </row>
    <row r="76" spans="1:38" x14ac:dyDescent="0.45">
      <c r="A76" s="3">
        <f t="shared" si="44"/>
        <v>0</v>
      </c>
      <c r="B76" s="3">
        <f t="shared" si="39"/>
        <v>0</v>
      </c>
      <c r="C76" s="3" t="str">
        <f t="shared" si="45"/>
        <v>中ブロ0</v>
      </c>
      <c r="D76" s="3" t="str">
        <f t="shared" si="46"/>
        <v>中ブロ0</v>
      </c>
      <c r="E76" s="3">
        <f t="shared" si="40"/>
        <v>0</v>
      </c>
      <c r="F76" s="3" t="str">
        <f t="shared" si="47"/>
        <v>中ブロ0</v>
      </c>
      <c r="G76" s="3">
        <f t="shared" si="41"/>
        <v>0</v>
      </c>
      <c r="H76" s="3" t="str">
        <f t="shared" si="48"/>
        <v>本大会0</v>
      </c>
      <c r="I76" s="3" t="str">
        <f t="shared" si="49"/>
        <v>本大会0</v>
      </c>
      <c r="J76" s="3">
        <f t="shared" si="42"/>
        <v>0</v>
      </c>
      <c r="K76" s="3" t="str">
        <f t="shared" si="50"/>
        <v>本大会0</v>
      </c>
      <c r="L76" s="3">
        <f t="shared" si="43"/>
        <v>0</v>
      </c>
      <c r="M76" s="3" t="str">
        <f t="shared" si="51"/>
        <v>0</v>
      </c>
      <c r="N76" s="3" t="str">
        <f t="shared" si="52"/>
        <v>0</v>
      </c>
      <c r="O76" s="3" t="str">
        <f t="shared" si="53"/>
        <v/>
      </c>
      <c r="P76" s="3" t="str">
        <f t="shared" si="54"/>
        <v>0</v>
      </c>
      <c r="Q76" s="68" t="str">
        <f t="shared" si="55"/>
        <v/>
      </c>
      <c r="R76" s="69">
        <f t="shared" si="56"/>
        <v>0</v>
      </c>
      <c r="S76" s="72">
        <f t="shared" si="57"/>
        <v>66</v>
      </c>
      <c r="T76" s="66"/>
      <c r="U76" s="67"/>
      <c r="V76" s="67"/>
      <c r="W76" s="66"/>
      <c r="X76" s="67"/>
      <c r="Y76" s="66"/>
      <c r="Z76" s="79"/>
      <c r="AA76" s="78"/>
      <c r="AB76" s="67"/>
      <c r="AC76" s="79"/>
      <c r="AD76" s="78" t="str">
        <f t="shared" si="58"/>
        <v/>
      </c>
      <c r="AE76" s="79" t="str">
        <f t="shared" si="59"/>
        <v/>
      </c>
      <c r="AF76" s="78"/>
      <c r="AG76" s="67"/>
      <c r="AH76" s="79"/>
      <c r="AI76" s="82"/>
      <c r="AJ76" s="66"/>
      <c r="AK76" s="73"/>
      <c r="AL76" s="3">
        <f t="shared" si="60"/>
        <v>0</v>
      </c>
    </row>
    <row r="77" spans="1:38" x14ac:dyDescent="0.45">
      <c r="A77" s="3">
        <f t="shared" si="44"/>
        <v>0</v>
      </c>
      <c r="B77" s="3">
        <f t="shared" si="39"/>
        <v>0</v>
      </c>
      <c r="C77" s="3" t="str">
        <f t="shared" si="45"/>
        <v>中ブロ0</v>
      </c>
      <c r="D77" s="3" t="str">
        <f t="shared" si="46"/>
        <v>中ブロ0</v>
      </c>
      <c r="E77" s="3">
        <f t="shared" si="40"/>
        <v>0</v>
      </c>
      <c r="F77" s="3" t="str">
        <f t="shared" si="47"/>
        <v>中ブロ0</v>
      </c>
      <c r="G77" s="3">
        <f t="shared" si="41"/>
        <v>0</v>
      </c>
      <c r="H77" s="3" t="str">
        <f t="shared" si="48"/>
        <v>本大会0</v>
      </c>
      <c r="I77" s="3" t="str">
        <f t="shared" si="49"/>
        <v>本大会0</v>
      </c>
      <c r="J77" s="3">
        <f t="shared" si="42"/>
        <v>0</v>
      </c>
      <c r="K77" s="3" t="str">
        <f t="shared" si="50"/>
        <v>本大会0</v>
      </c>
      <c r="L77" s="3">
        <f t="shared" si="43"/>
        <v>0</v>
      </c>
      <c r="M77" s="3" t="str">
        <f t="shared" si="51"/>
        <v>0</v>
      </c>
      <c r="N77" s="3" t="str">
        <f t="shared" si="52"/>
        <v>0</v>
      </c>
      <c r="O77" s="3" t="str">
        <f t="shared" si="53"/>
        <v/>
      </c>
      <c r="P77" s="3" t="str">
        <f t="shared" si="54"/>
        <v>0</v>
      </c>
      <c r="Q77" s="68" t="str">
        <f t="shared" si="55"/>
        <v/>
      </c>
      <c r="R77" s="69">
        <f t="shared" si="56"/>
        <v>0</v>
      </c>
      <c r="S77" s="72">
        <f t="shared" si="57"/>
        <v>67</v>
      </c>
      <c r="T77" s="66"/>
      <c r="U77" s="67"/>
      <c r="V77" s="67"/>
      <c r="W77" s="66"/>
      <c r="X77" s="67"/>
      <c r="Y77" s="66"/>
      <c r="Z77" s="79"/>
      <c r="AA77" s="78"/>
      <c r="AB77" s="67"/>
      <c r="AC77" s="79"/>
      <c r="AD77" s="78" t="str">
        <f t="shared" si="58"/>
        <v/>
      </c>
      <c r="AE77" s="79" t="str">
        <f t="shared" si="59"/>
        <v/>
      </c>
      <c r="AF77" s="78"/>
      <c r="AG77" s="67"/>
      <c r="AH77" s="79"/>
      <c r="AI77" s="82"/>
      <c r="AJ77" s="66"/>
      <c r="AK77" s="73"/>
      <c r="AL77" s="3">
        <f t="shared" si="60"/>
        <v>0</v>
      </c>
    </row>
    <row r="78" spans="1:38" x14ac:dyDescent="0.45">
      <c r="A78" s="3">
        <f t="shared" si="44"/>
        <v>0</v>
      </c>
      <c r="B78" s="3">
        <f t="shared" ref="B78:B109" si="61">IF(AA78="選手団",B77+1,B77)</f>
        <v>0</v>
      </c>
      <c r="C78" s="3" t="str">
        <f t="shared" si="45"/>
        <v>中ブロ0</v>
      </c>
      <c r="D78" s="3" t="str">
        <f t="shared" si="46"/>
        <v>中ブロ0</v>
      </c>
      <c r="E78" s="3">
        <f t="shared" ref="E78:E109" si="62">IF(AA78="競技団体",E77+1,E77)</f>
        <v>0</v>
      </c>
      <c r="F78" s="3" t="str">
        <f t="shared" si="47"/>
        <v>中ブロ0</v>
      </c>
      <c r="G78" s="3">
        <f t="shared" ref="G78:G109" si="63">IF(AB78="選手団",G77+1,G77)</f>
        <v>0</v>
      </c>
      <c r="H78" s="3" t="str">
        <f t="shared" si="48"/>
        <v>本大会0</v>
      </c>
      <c r="I78" s="3" t="str">
        <f t="shared" si="49"/>
        <v>本大会0</v>
      </c>
      <c r="J78" s="3">
        <f t="shared" ref="J78:J109" si="64">IF(AB78="競技団体",J77+1,J77)</f>
        <v>0</v>
      </c>
      <c r="K78" s="3" t="str">
        <f t="shared" si="50"/>
        <v>本大会0</v>
      </c>
      <c r="L78" s="3">
        <f t="shared" ref="L78:L109" si="65">IF(AC78="○",L77+1,L77)</f>
        <v>0</v>
      </c>
      <c r="M78" s="3" t="str">
        <f t="shared" si="51"/>
        <v>0</v>
      </c>
      <c r="N78" s="3" t="str">
        <f t="shared" si="52"/>
        <v>0</v>
      </c>
      <c r="O78" s="3" t="str">
        <f t="shared" si="53"/>
        <v/>
      </c>
      <c r="P78" s="3" t="str">
        <f t="shared" si="54"/>
        <v>0</v>
      </c>
      <c r="Q78" s="68" t="str">
        <f t="shared" si="55"/>
        <v/>
      </c>
      <c r="R78" s="69">
        <f t="shared" si="56"/>
        <v>0</v>
      </c>
      <c r="S78" s="72">
        <f t="shared" si="57"/>
        <v>68</v>
      </c>
      <c r="T78" s="66"/>
      <c r="U78" s="67"/>
      <c r="V78" s="67"/>
      <c r="W78" s="66"/>
      <c r="X78" s="67"/>
      <c r="Y78" s="66"/>
      <c r="Z78" s="79"/>
      <c r="AA78" s="78"/>
      <c r="AB78" s="67"/>
      <c r="AC78" s="79"/>
      <c r="AD78" s="78" t="str">
        <f t="shared" si="58"/>
        <v/>
      </c>
      <c r="AE78" s="79" t="str">
        <f t="shared" si="59"/>
        <v/>
      </c>
      <c r="AF78" s="78"/>
      <c r="AG78" s="67"/>
      <c r="AH78" s="79"/>
      <c r="AI78" s="82"/>
      <c r="AJ78" s="66"/>
      <c r="AK78" s="73"/>
      <c r="AL78" s="3">
        <f t="shared" si="60"/>
        <v>0</v>
      </c>
    </row>
    <row r="79" spans="1:38" x14ac:dyDescent="0.45">
      <c r="A79" s="3">
        <f t="shared" si="44"/>
        <v>0</v>
      </c>
      <c r="B79" s="3">
        <f t="shared" si="61"/>
        <v>0</v>
      </c>
      <c r="C79" s="3" t="str">
        <f t="shared" si="45"/>
        <v>中ブロ0</v>
      </c>
      <c r="D79" s="3" t="str">
        <f t="shared" si="46"/>
        <v>中ブロ0</v>
      </c>
      <c r="E79" s="3">
        <f t="shared" si="62"/>
        <v>0</v>
      </c>
      <c r="F79" s="3" t="str">
        <f t="shared" si="47"/>
        <v>中ブロ0</v>
      </c>
      <c r="G79" s="3">
        <f t="shared" si="63"/>
        <v>0</v>
      </c>
      <c r="H79" s="3" t="str">
        <f t="shared" si="48"/>
        <v>本大会0</v>
      </c>
      <c r="I79" s="3" t="str">
        <f t="shared" si="49"/>
        <v>本大会0</v>
      </c>
      <c r="J79" s="3">
        <f t="shared" si="64"/>
        <v>0</v>
      </c>
      <c r="K79" s="3" t="str">
        <f t="shared" si="50"/>
        <v>本大会0</v>
      </c>
      <c r="L79" s="3">
        <f t="shared" si="65"/>
        <v>0</v>
      </c>
      <c r="M79" s="3" t="str">
        <f t="shared" si="51"/>
        <v>0</v>
      </c>
      <c r="N79" s="3" t="str">
        <f t="shared" si="52"/>
        <v>0</v>
      </c>
      <c r="O79" s="3" t="str">
        <f t="shared" si="53"/>
        <v/>
      </c>
      <c r="P79" s="3" t="str">
        <f t="shared" si="54"/>
        <v>0</v>
      </c>
      <c r="Q79" s="68" t="str">
        <f t="shared" si="55"/>
        <v/>
      </c>
      <c r="R79" s="69">
        <f t="shared" si="56"/>
        <v>0</v>
      </c>
      <c r="S79" s="72">
        <f t="shared" si="57"/>
        <v>69</v>
      </c>
      <c r="T79" s="66"/>
      <c r="U79" s="67"/>
      <c r="V79" s="67"/>
      <c r="W79" s="66"/>
      <c r="X79" s="67"/>
      <c r="Y79" s="66"/>
      <c r="Z79" s="79"/>
      <c r="AA79" s="78"/>
      <c r="AB79" s="67"/>
      <c r="AC79" s="79"/>
      <c r="AD79" s="78" t="str">
        <f t="shared" si="58"/>
        <v/>
      </c>
      <c r="AE79" s="79" t="str">
        <f t="shared" si="59"/>
        <v/>
      </c>
      <c r="AF79" s="78"/>
      <c r="AG79" s="67"/>
      <c r="AH79" s="79"/>
      <c r="AI79" s="82"/>
      <c r="AJ79" s="66"/>
      <c r="AK79" s="73"/>
      <c r="AL79" s="3">
        <f t="shared" si="60"/>
        <v>0</v>
      </c>
    </row>
    <row r="80" spans="1:38" x14ac:dyDescent="0.45">
      <c r="A80" s="3">
        <f t="shared" si="44"/>
        <v>0</v>
      </c>
      <c r="B80" s="3">
        <f t="shared" si="61"/>
        <v>0</v>
      </c>
      <c r="C80" s="3" t="str">
        <f t="shared" si="45"/>
        <v>中ブロ0</v>
      </c>
      <c r="D80" s="3" t="str">
        <f t="shared" si="46"/>
        <v>中ブロ0</v>
      </c>
      <c r="E80" s="3">
        <f t="shared" si="62"/>
        <v>0</v>
      </c>
      <c r="F80" s="3" t="str">
        <f t="shared" si="47"/>
        <v>中ブロ0</v>
      </c>
      <c r="G80" s="3">
        <f t="shared" si="63"/>
        <v>0</v>
      </c>
      <c r="H80" s="3" t="str">
        <f t="shared" si="48"/>
        <v>本大会0</v>
      </c>
      <c r="I80" s="3" t="str">
        <f t="shared" si="49"/>
        <v>本大会0</v>
      </c>
      <c r="J80" s="3">
        <f t="shared" si="64"/>
        <v>0</v>
      </c>
      <c r="K80" s="3" t="str">
        <f t="shared" si="50"/>
        <v>本大会0</v>
      </c>
      <c r="L80" s="3">
        <f t="shared" si="65"/>
        <v>0</v>
      </c>
      <c r="M80" s="3" t="str">
        <f t="shared" si="51"/>
        <v>0</v>
      </c>
      <c r="N80" s="3" t="str">
        <f t="shared" si="52"/>
        <v>0</v>
      </c>
      <c r="O80" s="3" t="str">
        <f t="shared" si="53"/>
        <v/>
      </c>
      <c r="P80" s="3" t="str">
        <f t="shared" si="54"/>
        <v>0</v>
      </c>
      <c r="Q80" s="68" t="str">
        <f t="shared" si="55"/>
        <v/>
      </c>
      <c r="R80" s="69">
        <f t="shared" si="56"/>
        <v>0</v>
      </c>
      <c r="S80" s="72">
        <f t="shared" si="57"/>
        <v>70</v>
      </c>
      <c r="T80" s="66"/>
      <c r="U80" s="67"/>
      <c r="V80" s="67"/>
      <c r="W80" s="66"/>
      <c r="X80" s="67"/>
      <c r="Y80" s="66"/>
      <c r="Z80" s="79"/>
      <c r="AA80" s="78"/>
      <c r="AB80" s="67"/>
      <c r="AC80" s="79"/>
      <c r="AD80" s="78" t="str">
        <f t="shared" si="58"/>
        <v/>
      </c>
      <c r="AE80" s="79" t="str">
        <f t="shared" si="59"/>
        <v/>
      </c>
      <c r="AF80" s="78"/>
      <c r="AG80" s="67"/>
      <c r="AH80" s="79"/>
      <c r="AI80" s="82"/>
      <c r="AJ80" s="66"/>
      <c r="AK80" s="73"/>
      <c r="AL80" s="3">
        <f t="shared" si="60"/>
        <v>0</v>
      </c>
    </row>
    <row r="81" spans="1:38" x14ac:dyDescent="0.45">
      <c r="A81" s="3">
        <f t="shared" si="44"/>
        <v>0</v>
      </c>
      <c r="B81" s="3">
        <f t="shared" si="61"/>
        <v>0</v>
      </c>
      <c r="C81" s="3" t="str">
        <f t="shared" si="45"/>
        <v>中ブロ0</v>
      </c>
      <c r="D81" s="3" t="str">
        <f t="shared" si="46"/>
        <v>中ブロ0</v>
      </c>
      <c r="E81" s="3">
        <f t="shared" si="62"/>
        <v>0</v>
      </c>
      <c r="F81" s="3" t="str">
        <f t="shared" si="47"/>
        <v>中ブロ0</v>
      </c>
      <c r="G81" s="3">
        <f t="shared" si="63"/>
        <v>0</v>
      </c>
      <c r="H81" s="3" t="str">
        <f t="shared" si="48"/>
        <v>本大会0</v>
      </c>
      <c r="I81" s="3" t="str">
        <f t="shared" si="49"/>
        <v>本大会0</v>
      </c>
      <c r="J81" s="3">
        <f t="shared" si="64"/>
        <v>0</v>
      </c>
      <c r="K81" s="3" t="str">
        <f t="shared" si="50"/>
        <v>本大会0</v>
      </c>
      <c r="L81" s="3">
        <f t="shared" si="65"/>
        <v>0</v>
      </c>
      <c r="M81" s="3" t="str">
        <f t="shared" si="51"/>
        <v>0</v>
      </c>
      <c r="N81" s="3" t="str">
        <f t="shared" si="52"/>
        <v>0</v>
      </c>
      <c r="O81" s="3" t="str">
        <f t="shared" si="53"/>
        <v/>
      </c>
      <c r="P81" s="3" t="str">
        <f t="shared" si="54"/>
        <v>0</v>
      </c>
      <c r="Q81" s="68" t="str">
        <f t="shared" si="55"/>
        <v/>
      </c>
      <c r="R81" s="69">
        <f t="shared" si="56"/>
        <v>0</v>
      </c>
      <c r="S81" s="72">
        <f t="shared" si="57"/>
        <v>71</v>
      </c>
      <c r="T81" s="66"/>
      <c r="U81" s="67"/>
      <c r="V81" s="67"/>
      <c r="W81" s="66"/>
      <c r="X81" s="67"/>
      <c r="Y81" s="66"/>
      <c r="Z81" s="79"/>
      <c r="AA81" s="78"/>
      <c r="AB81" s="67"/>
      <c r="AC81" s="79"/>
      <c r="AD81" s="78" t="str">
        <f t="shared" si="58"/>
        <v/>
      </c>
      <c r="AE81" s="79" t="str">
        <f t="shared" si="59"/>
        <v/>
      </c>
      <c r="AF81" s="78"/>
      <c r="AG81" s="67"/>
      <c r="AH81" s="79"/>
      <c r="AI81" s="82"/>
      <c r="AJ81" s="66"/>
      <c r="AK81" s="73"/>
      <c r="AL81" s="3">
        <f t="shared" si="60"/>
        <v>0</v>
      </c>
    </row>
    <row r="82" spans="1:38" x14ac:dyDescent="0.45">
      <c r="A82" s="3">
        <f t="shared" si="44"/>
        <v>0</v>
      </c>
      <c r="B82" s="3">
        <f t="shared" si="61"/>
        <v>0</v>
      </c>
      <c r="C82" s="3" t="str">
        <f t="shared" si="45"/>
        <v>中ブロ0</v>
      </c>
      <c r="D82" s="3" t="str">
        <f t="shared" si="46"/>
        <v>中ブロ0</v>
      </c>
      <c r="E82" s="3">
        <f t="shared" si="62"/>
        <v>0</v>
      </c>
      <c r="F82" s="3" t="str">
        <f t="shared" si="47"/>
        <v>中ブロ0</v>
      </c>
      <c r="G82" s="3">
        <f t="shared" si="63"/>
        <v>0</v>
      </c>
      <c r="H82" s="3" t="str">
        <f t="shared" si="48"/>
        <v>本大会0</v>
      </c>
      <c r="I82" s="3" t="str">
        <f t="shared" si="49"/>
        <v>本大会0</v>
      </c>
      <c r="J82" s="3">
        <f t="shared" si="64"/>
        <v>0</v>
      </c>
      <c r="K82" s="3" t="str">
        <f t="shared" si="50"/>
        <v>本大会0</v>
      </c>
      <c r="L82" s="3">
        <f t="shared" si="65"/>
        <v>0</v>
      </c>
      <c r="M82" s="3" t="str">
        <f t="shared" si="51"/>
        <v>0</v>
      </c>
      <c r="N82" s="3" t="str">
        <f t="shared" si="52"/>
        <v>0</v>
      </c>
      <c r="O82" s="3" t="str">
        <f t="shared" si="53"/>
        <v/>
      </c>
      <c r="P82" s="3" t="str">
        <f t="shared" si="54"/>
        <v>0</v>
      </c>
      <c r="Q82" s="68" t="str">
        <f t="shared" si="55"/>
        <v/>
      </c>
      <c r="R82" s="69">
        <f t="shared" si="56"/>
        <v>0</v>
      </c>
      <c r="S82" s="72">
        <f t="shared" si="57"/>
        <v>72</v>
      </c>
      <c r="T82" s="66"/>
      <c r="U82" s="67"/>
      <c r="V82" s="67"/>
      <c r="W82" s="66"/>
      <c r="X82" s="67"/>
      <c r="Y82" s="66"/>
      <c r="Z82" s="79"/>
      <c r="AA82" s="78"/>
      <c r="AB82" s="67"/>
      <c r="AC82" s="79"/>
      <c r="AD82" s="78" t="str">
        <f t="shared" si="58"/>
        <v/>
      </c>
      <c r="AE82" s="79" t="str">
        <f t="shared" si="59"/>
        <v/>
      </c>
      <c r="AF82" s="78"/>
      <c r="AG82" s="67"/>
      <c r="AH82" s="79"/>
      <c r="AI82" s="82"/>
      <c r="AJ82" s="66"/>
      <c r="AK82" s="73"/>
      <c r="AL82" s="3">
        <f t="shared" si="60"/>
        <v>0</v>
      </c>
    </row>
    <row r="83" spans="1:38" x14ac:dyDescent="0.45">
      <c r="A83" s="3">
        <f t="shared" si="44"/>
        <v>0</v>
      </c>
      <c r="B83" s="3">
        <f t="shared" si="61"/>
        <v>0</v>
      </c>
      <c r="C83" s="3" t="str">
        <f t="shared" si="45"/>
        <v>中ブロ0</v>
      </c>
      <c r="D83" s="3" t="str">
        <f t="shared" si="46"/>
        <v>中ブロ0</v>
      </c>
      <c r="E83" s="3">
        <f t="shared" si="62"/>
        <v>0</v>
      </c>
      <c r="F83" s="3" t="str">
        <f t="shared" si="47"/>
        <v>中ブロ0</v>
      </c>
      <c r="G83" s="3">
        <f t="shared" si="63"/>
        <v>0</v>
      </c>
      <c r="H83" s="3" t="str">
        <f t="shared" si="48"/>
        <v>本大会0</v>
      </c>
      <c r="I83" s="3" t="str">
        <f t="shared" si="49"/>
        <v>本大会0</v>
      </c>
      <c r="J83" s="3">
        <f t="shared" si="64"/>
        <v>0</v>
      </c>
      <c r="K83" s="3" t="str">
        <f t="shared" si="50"/>
        <v>本大会0</v>
      </c>
      <c r="L83" s="3">
        <f t="shared" si="65"/>
        <v>0</v>
      </c>
      <c r="M83" s="3" t="str">
        <f t="shared" si="51"/>
        <v>0</v>
      </c>
      <c r="N83" s="3" t="str">
        <f t="shared" si="52"/>
        <v>0</v>
      </c>
      <c r="O83" s="3" t="str">
        <f t="shared" si="53"/>
        <v/>
      </c>
      <c r="P83" s="3" t="str">
        <f t="shared" si="54"/>
        <v>0</v>
      </c>
      <c r="Q83" s="68" t="str">
        <f t="shared" si="55"/>
        <v/>
      </c>
      <c r="R83" s="69">
        <f t="shared" si="56"/>
        <v>0</v>
      </c>
      <c r="S83" s="72">
        <f t="shared" si="57"/>
        <v>73</v>
      </c>
      <c r="T83" s="66"/>
      <c r="U83" s="67"/>
      <c r="V83" s="67"/>
      <c r="W83" s="66"/>
      <c r="X83" s="67"/>
      <c r="Y83" s="66"/>
      <c r="Z83" s="79"/>
      <c r="AA83" s="78"/>
      <c r="AB83" s="67"/>
      <c r="AC83" s="79"/>
      <c r="AD83" s="78" t="str">
        <f t="shared" si="58"/>
        <v/>
      </c>
      <c r="AE83" s="79" t="str">
        <f t="shared" si="59"/>
        <v/>
      </c>
      <c r="AF83" s="78"/>
      <c r="AG83" s="67"/>
      <c r="AH83" s="79"/>
      <c r="AI83" s="82"/>
      <c r="AJ83" s="66"/>
      <c r="AK83" s="73"/>
      <c r="AL83" s="3">
        <f t="shared" si="60"/>
        <v>0</v>
      </c>
    </row>
    <row r="84" spans="1:38" x14ac:dyDescent="0.45">
      <c r="A84" s="3">
        <f t="shared" si="44"/>
        <v>0</v>
      </c>
      <c r="B84" s="3">
        <f t="shared" si="61"/>
        <v>0</v>
      </c>
      <c r="C84" s="3" t="str">
        <f t="shared" si="45"/>
        <v>中ブロ0</v>
      </c>
      <c r="D84" s="3" t="str">
        <f t="shared" si="46"/>
        <v>中ブロ0</v>
      </c>
      <c r="E84" s="3">
        <f t="shared" si="62"/>
        <v>0</v>
      </c>
      <c r="F84" s="3" t="str">
        <f t="shared" si="47"/>
        <v>中ブロ0</v>
      </c>
      <c r="G84" s="3">
        <f t="shared" si="63"/>
        <v>0</v>
      </c>
      <c r="H84" s="3" t="str">
        <f t="shared" si="48"/>
        <v>本大会0</v>
      </c>
      <c r="I84" s="3" t="str">
        <f t="shared" si="49"/>
        <v>本大会0</v>
      </c>
      <c r="J84" s="3">
        <f t="shared" si="64"/>
        <v>0</v>
      </c>
      <c r="K84" s="3" t="str">
        <f t="shared" si="50"/>
        <v>本大会0</v>
      </c>
      <c r="L84" s="3">
        <f t="shared" si="65"/>
        <v>0</v>
      </c>
      <c r="M84" s="3" t="str">
        <f t="shared" si="51"/>
        <v>0</v>
      </c>
      <c r="N84" s="3" t="str">
        <f t="shared" si="52"/>
        <v>0</v>
      </c>
      <c r="O84" s="3" t="str">
        <f t="shared" si="53"/>
        <v/>
      </c>
      <c r="P84" s="3" t="str">
        <f t="shared" si="54"/>
        <v>0</v>
      </c>
      <c r="Q84" s="68" t="str">
        <f t="shared" si="55"/>
        <v/>
      </c>
      <c r="R84" s="69">
        <f t="shared" si="56"/>
        <v>0</v>
      </c>
      <c r="S84" s="72">
        <f t="shared" si="57"/>
        <v>74</v>
      </c>
      <c r="T84" s="66"/>
      <c r="U84" s="67"/>
      <c r="V84" s="67"/>
      <c r="W84" s="66"/>
      <c r="X84" s="67"/>
      <c r="Y84" s="66"/>
      <c r="Z84" s="79"/>
      <c r="AA84" s="78"/>
      <c r="AB84" s="67"/>
      <c r="AC84" s="79"/>
      <c r="AD84" s="78" t="str">
        <f t="shared" si="58"/>
        <v/>
      </c>
      <c r="AE84" s="79" t="str">
        <f t="shared" si="59"/>
        <v/>
      </c>
      <c r="AF84" s="78"/>
      <c r="AG84" s="67"/>
      <c r="AH84" s="79"/>
      <c r="AI84" s="82"/>
      <c r="AJ84" s="66"/>
      <c r="AK84" s="73"/>
      <c r="AL84" s="3">
        <f t="shared" si="60"/>
        <v>0</v>
      </c>
    </row>
    <row r="85" spans="1:38" x14ac:dyDescent="0.45">
      <c r="A85" s="3">
        <f t="shared" si="44"/>
        <v>0</v>
      </c>
      <c r="B85" s="3">
        <f t="shared" si="61"/>
        <v>0</v>
      </c>
      <c r="C85" s="3" t="str">
        <f t="shared" si="45"/>
        <v>中ブロ0</v>
      </c>
      <c r="D85" s="3" t="str">
        <f t="shared" si="46"/>
        <v>中ブロ0</v>
      </c>
      <c r="E85" s="3">
        <f t="shared" si="62"/>
        <v>0</v>
      </c>
      <c r="F85" s="3" t="str">
        <f t="shared" si="47"/>
        <v>中ブロ0</v>
      </c>
      <c r="G85" s="3">
        <f t="shared" si="63"/>
        <v>0</v>
      </c>
      <c r="H85" s="3" t="str">
        <f t="shared" si="48"/>
        <v>本大会0</v>
      </c>
      <c r="I85" s="3" t="str">
        <f t="shared" si="49"/>
        <v>本大会0</v>
      </c>
      <c r="J85" s="3">
        <f t="shared" si="64"/>
        <v>0</v>
      </c>
      <c r="K85" s="3" t="str">
        <f t="shared" si="50"/>
        <v>本大会0</v>
      </c>
      <c r="L85" s="3">
        <f t="shared" si="65"/>
        <v>0</v>
      </c>
      <c r="M85" s="3" t="str">
        <f t="shared" si="51"/>
        <v>0</v>
      </c>
      <c r="N85" s="3" t="str">
        <f t="shared" si="52"/>
        <v>0</v>
      </c>
      <c r="O85" s="3" t="str">
        <f t="shared" si="53"/>
        <v/>
      </c>
      <c r="P85" s="3" t="str">
        <f t="shared" si="54"/>
        <v>0</v>
      </c>
      <c r="Q85" s="68" t="str">
        <f t="shared" si="55"/>
        <v/>
      </c>
      <c r="R85" s="69">
        <f t="shared" si="56"/>
        <v>0</v>
      </c>
      <c r="S85" s="72">
        <f t="shared" si="57"/>
        <v>75</v>
      </c>
      <c r="T85" s="66"/>
      <c r="U85" s="67"/>
      <c r="V85" s="67"/>
      <c r="W85" s="66"/>
      <c r="X85" s="67"/>
      <c r="Y85" s="66"/>
      <c r="Z85" s="79"/>
      <c r="AA85" s="78"/>
      <c r="AB85" s="67"/>
      <c r="AC85" s="79"/>
      <c r="AD85" s="78" t="str">
        <f t="shared" si="58"/>
        <v/>
      </c>
      <c r="AE85" s="79" t="str">
        <f t="shared" si="59"/>
        <v/>
      </c>
      <c r="AF85" s="78"/>
      <c r="AG85" s="67"/>
      <c r="AH85" s="79"/>
      <c r="AI85" s="82"/>
      <c r="AJ85" s="66"/>
      <c r="AK85" s="73"/>
      <c r="AL85" s="3">
        <f t="shared" si="60"/>
        <v>0</v>
      </c>
    </row>
    <row r="86" spans="1:38" x14ac:dyDescent="0.45">
      <c r="A86" s="3">
        <f t="shared" si="44"/>
        <v>0</v>
      </c>
      <c r="B86" s="3">
        <f t="shared" si="61"/>
        <v>0</v>
      </c>
      <c r="C86" s="3" t="str">
        <f t="shared" si="45"/>
        <v>中ブロ0</v>
      </c>
      <c r="D86" s="3" t="str">
        <f t="shared" si="46"/>
        <v>中ブロ0</v>
      </c>
      <c r="E86" s="3">
        <f t="shared" si="62"/>
        <v>0</v>
      </c>
      <c r="F86" s="3" t="str">
        <f t="shared" si="47"/>
        <v>中ブロ0</v>
      </c>
      <c r="G86" s="3">
        <f t="shared" si="63"/>
        <v>0</v>
      </c>
      <c r="H86" s="3" t="str">
        <f t="shared" si="48"/>
        <v>本大会0</v>
      </c>
      <c r="I86" s="3" t="str">
        <f t="shared" si="49"/>
        <v>本大会0</v>
      </c>
      <c r="J86" s="3">
        <f t="shared" si="64"/>
        <v>0</v>
      </c>
      <c r="K86" s="3" t="str">
        <f t="shared" si="50"/>
        <v>本大会0</v>
      </c>
      <c r="L86" s="3">
        <f t="shared" si="65"/>
        <v>0</v>
      </c>
      <c r="M86" s="3" t="str">
        <f t="shared" si="51"/>
        <v>0</v>
      </c>
      <c r="N86" s="3" t="str">
        <f t="shared" si="52"/>
        <v>0</v>
      </c>
      <c r="O86" s="3" t="str">
        <f t="shared" si="53"/>
        <v/>
      </c>
      <c r="P86" s="3" t="str">
        <f t="shared" si="54"/>
        <v>0</v>
      </c>
      <c r="Q86" s="68" t="str">
        <f t="shared" si="55"/>
        <v/>
      </c>
      <c r="R86" s="69">
        <f t="shared" si="56"/>
        <v>0</v>
      </c>
      <c r="S86" s="72">
        <f t="shared" si="57"/>
        <v>76</v>
      </c>
      <c r="T86" s="66"/>
      <c r="U86" s="67"/>
      <c r="V86" s="67"/>
      <c r="W86" s="66"/>
      <c r="X86" s="67"/>
      <c r="Y86" s="66"/>
      <c r="Z86" s="79"/>
      <c r="AA86" s="78"/>
      <c r="AB86" s="67"/>
      <c r="AC86" s="79"/>
      <c r="AD86" s="78" t="str">
        <f t="shared" si="58"/>
        <v/>
      </c>
      <c r="AE86" s="79" t="str">
        <f t="shared" si="59"/>
        <v/>
      </c>
      <c r="AF86" s="78"/>
      <c r="AG86" s="67"/>
      <c r="AH86" s="79"/>
      <c r="AI86" s="82"/>
      <c r="AJ86" s="66"/>
      <c r="AK86" s="73"/>
      <c r="AL86" s="3">
        <f t="shared" si="60"/>
        <v>0</v>
      </c>
    </row>
    <row r="87" spans="1:38" x14ac:dyDescent="0.45">
      <c r="A87" s="3">
        <f t="shared" si="44"/>
        <v>0</v>
      </c>
      <c r="B87" s="3">
        <f t="shared" si="61"/>
        <v>0</v>
      </c>
      <c r="C87" s="3" t="str">
        <f t="shared" si="45"/>
        <v>中ブロ0</v>
      </c>
      <c r="D87" s="3" t="str">
        <f t="shared" si="46"/>
        <v>中ブロ0</v>
      </c>
      <c r="E87" s="3">
        <f t="shared" si="62"/>
        <v>0</v>
      </c>
      <c r="F87" s="3" t="str">
        <f t="shared" si="47"/>
        <v>中ブロ0</v>
      </c>
      <c r="G87" s="3">
        <f t="shared" si="63"/>
        <v>0</v>
      </c>
      <c r="H87" s="3" t="str">
        <f t="shared" si="48"/>
        <v>本大会0</v>
      </c>
      <c r="I87" s="3" t="str">
        <f t="shared" si="49"/>
        <v>本大会0</v>
      </c>
      <c r="J87" s="3">
        <f t="shared" si="64"/>
        <v>0</v>
      </c>
      <c r="K87" s="3" t="str">
        <f t="shared" si="50"/>
        <v>本大会0</v>
      </c>
      <c r="L87" s="3">
        <f t="shared" si="65"/>
        <v>0</v>
      </c>
      <c r="M87" s="3" t="str">
        <f t="shared" si="51"/>
        <v>0</v>
      </c>
      <c r="N87" s="3" t="str">
        <f t="shared" si="52"/>
        <v>0</v>
      </c>
      <c r="O87" s="3" t="str">
        <f t="shared" si="53"/>
        <v/>
      </c>
      <c r="P87" s="3" t="str">
        <f t="shared" si="54"/>
        <v>0</v>
      </c>
      <c r="Q87" s="68" t="str">
        <f t="shared" si="55"/>
        <v/>
      </c>
      <c r="R87" s="69">
        <f t="shared" si="56"/>
        <v>0</v>
      </c>
      <c r="S87" s="72">
        <f t="shared" si="57"/>
        <v>77</v>
      </c>
      <c r="T87" s="66"/>
      <c r="U87" s="67"/>
      <c r="V87" s="67"/>
      <c r="W87" s="66"/>
      <c r="X87" s="67"/>
      <c r="Y87" s="66"/>
      <c r="Z87" s="79"/>
      <c r="AA87" s="78"/>
      <c r="AB87" s="67"/>
      <c r="AC87" s="79"/>
      <c r="AD87" s="78" t="str">
        <f t="shared" si="58"/>
        <v/>
      </c>
      <c r="AE87" s="79" t="str">
        <f t="shared" si="59"/>
        <v/>
      </c>
      <c r="AF87" s="78"/>
      <c r="AG87" s="67"/>
      <c r="AH87" s="79"/>
      <c r="AI87" s="82"/>
      <c r="AJ87" s="66"/>
      <c r="AK87" s="73"/>
      <c r="AL87" s="3">
        <f t="shared" si="60"/>
        <v>0</v>
      </c>
    </row>
    <row r="88" spans="1:38" x14ac:dyDescent="0.45">
      <c r="A88" s="3">
        <f t="shared" si="44"/>
        <v>0</v>
      </c>
      <c r="B88" s="3">
        <f t="shared" si="61"/>
        <v>0</v>
      </c>
      <c r="C88" s="3" t="str">
        <f t="shared" si="45"/>
        <v>中ブロ0</v>
      </c>
      <c r="D88" s="3" t="str">
        <f t="shared" si="46"/>
        <v>中ブロ0</v>
      </c>
      <c r="E88" s="3">
        <f t="shared" si="62"/>
        <v>0</v>
      </c>
      <c r="F88" s="3" t="str">
        <f t="shared" si="47"/>
        <v>中ブロ0</v>
      </c>
      <c r="G88" s="3">
        <f t="shared" si="63"/>
        <v>0</v>
      </c>
      <c r="H88" s="3" t="str">
        <f t="shared" si="48"/>
        <v>本大会0</v>
      </c>
      <c r="I88" s="3" t="str">
        <f t="shared" si="49"/>
        <v>本大会0</v>
      </c>
      <c r="J88" s="3">
        <f t="shared" si="64"/>
        <v>0</v>
      </c>
      <c r="K88" s="3" t="str">
        <f t="shared" si="50"/>
        <v>本大会0</v>
      </c>
      <c r="L88" s="3">
        <f t="shared" si="65"/>
        <v>0</v>
      </c>
      <c r="M88" s="3" t="str">
        <f t="shared" si="51"/>
        <v>0</v>
      </c>
      <c r="N88" s="3" t="str">
        <f t="shared" si="52"/>
        <v>0</v>
      </c>
      <c r="O88" s="3" t="str">
        <f t="shared" si="53"/>
        <v/>
      </c>
      <c r="P88" s="3" t="str">
        <f t="shared" si="54"/>
        <v>0</v>
      </c>
      <c r="Q88" s="68" t="str">
        <f t="shared" si="55"/>
        <v/>
      </c>
      <c r="R88" s="69">
        <f t="shared" si="56"/>
        <v>0</v>
      </c>
      <c r="S88" s="72">
        <f t="shared" si="57"/>
        <v>78</v>
      </c>
      <c r="T88" s="66"/>
      <c r="U88" s="67"/>
      <c r="V88" s="67"/>
      <c r="W88" s="66"/>
      <c r="X88" s="67"/>
      <c r="Y88" s="66"/>
      <c r="Z88" s="79"/>
      <c r="AA88" s="78"/>
      <c r="AB88" s="67"/>
      <c r="AC88" s="79"/>
      <c r="AD88" s="78" t="str">
        <f t="shared" si="58"/>
        <v/>
      </c>
      <c r="AE88" s="79" t="str">
        <f t="shared" si="59"/>
        <v/>
      </c>
      <c r="AF88" s="78"/>
      <c r="AG88" s="67"/>
      <c r="AH88" s="79"/>
      <c r="AI88" s="82"/>
      <c r="AJ88" s="66"/>
      <c r="AK88" s="73"/>
      <c r="AL88" s="3">
        <f t="shared" si="60"/>
        <v>0</v>
      </c>
    </row>
    <row r="89" spans="1:38" x14ac:dyDescent="0.45">
      <c r="A89" s="3">
        <f t="shared" si="44"/>
        <v>0</v>
      </c>
      <c r="B89" s="3">
        <f t="shared" si="61"/>
        <v>0</v>
      </c>
      <c r="C89" s="3" t="str">
        <f t="shared" si="45"/>
        <v>中ブロ0</v>
      </c>
      <c r="D89" s="3" t="str">
        <f t="shared" si="46"/>
        <v>中ブロ0</v>
      </c>
      <c r="E89" s="3">
        <f t="shared" si="62"/>
        <v>0</v>
      </c>
      <c r="F89" s="3" t="str">
        <f t="shared" si="47"/>
        <v>中ブロ0</v>
      </c>
      <c r="G89" s="3">
        <f t="shared" si="63"/>
        <v>0</v>
      </c>
      <c r="H89" s="3" t="str">
        <f t="shared" si="48"/>
        <v>本大会0</v>
      </c>
      <c r="I89" s="3" t="str">
        <f t="shared" si="49"/>
        <v>本大会0</v>
      </c>
      <c r="J89" s="3">
        <f t="shared" si="64"/>
        <v>0</v>
      </c>
      <c r="K89" s="3" t="str">
        <f t="shared" si="50"/>
        <v>本大会0</v>
      </c>
      <c r="L89" s="3">
        <f t="shared" si="65"/>
        <v>0</v>
      </c>
      <c r="M89" s="3" t="str">
        <f t="shared" si="51"/>
        <v>0</v>
      </c>
      <c r="N89" s="3" t="str">
        <f t="shared" si="52"/>
        <v>0</v>
      </c>
      <c r="O89" s="3" t="str">
        <f t="shared" si="53"/>
        <v/>
      </c>
      <c r="P89" s="3" t="str">
        <f t="shared" si="54"/>
        <v>0</v>
      </c>
      <c r="Q89" s="68" t="str">
        <f t="shared" si="55"/>
        <v/>
      </c>
      <c r="R89" s="69">
        <f t="shared" si="56"/>
        <v>0</v>
      </c>
      <c r="S89" s="72">
        <f t="shared" si="57"/>
        <v>79</v>
      </c>
      <c r="T89" s="66"/>
      <c r="U89" s="67"/>
      <c r="V89" s="67"/>
      <c r="W89" s="66"/>
      <c r="X89" s="67"/>
      <c r="Y89" s="66"/>
      <c r="Z89" s="79"/>
      <c r="AA89" s="78"/>
      <c r="AB89" s="67"/>
      <c r="AC89" s="79"/>
      <c r="AD89" s="78" t="str">
        <f t="shared" si="58"/>
        <v/>
      </c>
      <c r="AE89" s="79" t="str">
        <f t="shared" si="59"/>
        <v/>
      </c>
      <c r="AF89" s="78"/>
      <c r="AG89" s="67"/>
      <c r="AH89" s="79"/>
      <c r="AI89" s="82"/>
      <c r="AJ89" s="66"/>
      <c r="AK89" s="73"/>
      <c r="AL89" s="3">
        <f t="shared" si="60"/>
        <v>0</v>
      </c>
    </row>
    <row r="90" spans="1:38" x14ac:dyDescent="0.45">
      <c r="A90" s="3">
        <f t="shared" si="44"/>
        <v>0</v>
      </c>
      <c r="B90" s="3">
        <f t="shared" si="61"/>
        <v>0</v>
      </c>
      <c r="C90" s="3" t="str">
        <f t="shared" si="45"/>
        <v>中ブロ0</v>
      </c>
      <c r="D90" s="3" t="str">
        <f t="shared" si="46"/>
        <v>中ブロ0</v>
      </c>
      <c r="E90" s="3">
        <f t="shared" si="62"/>
        <v>0</v>
      </c>
      <c r="F90" s="3" t="str">
        <f t="shared" si="47"/>
        <v>中ブロ0</v>
      </c>
      <c r="G90" s="3">
        <f t="shared" si="63"/>
        <v>0</v>
      </c>
      <c r="H90" s="3" t="str">
        <f t="shared" si="48"/>
        <v>本大会0</v>
      </c>
      <c r="I90" s="3" t="str">
        <f t="shared" si="49"/>
        <v>本大会0</v>
      </c>
      <c r="J90" s="3">
        <f t="shared" si="64"/>
        <v>0</v>
      </c>
      <c r="K90" s="3" t="str">
        <f t="shared" si="50"/>
        <v>本大会0</v>
      </c>
      <c r="L90" s="3">
        <f t="shared" si="65"/>
        <v>0</v>
      </c>
      <c r="M90" s="3" t="str">
        <f t="shared" si="51"/>
        <v>0</v>
      </c>
      <c r="N90" s="3" t="str">
        <f t="shared" si="52"/>
        <v>0</v>
      </c>
      <c r="O90" s="3" t="str">
        <f t="shared" si="53"/>
        <v/>
      </c>
      <c r="P90" s="3" t="str">
        <f t="shared" si="54"/>
        <v>0</v>
      </c>
      <c r="Q90" s="68" t="str">
        <f t="shared" si="55"/>
        <v/>
      </c>
      <c r="R90" s="69">
        <f t="shared" si="56"/>
        <v>0</v>
      </c>
      <c r="S90" s="72">
        <f t="shared" si="57"/>
        <v>80</v>
      </c>
      <c r="T90" s="66"/>
      <c r="U90" s="67"/>
      <c r="V90" s="67"/>
      <c r="W90" s="66"/>
      <c r="X90" s="67"/>
      <c r="Y90" s="66"/>
      <c r="Z90" s="79"/>
      <c r="AA90" s="78"/>
      <c r="AB90" s="67"/>
      <c r="AC90" s="79"/>
      <c r="AD90" s="78" t="str">
        <f t="shared" si="58"/>
        <v/>
      </c>
      <c r="AE90" s="79" t="str">
        <f t="shared" si="59"/>
        <v/>
      </c>
      <c r="AF90" s="78"/>
      <c r="AG90" s="67"/>
      <c r="AH90" s="79"/>
      <c r="AI90" s="82"/>
      <c r="AJ90" s="66"/>
      <c r="AK90" s="73"/>
      <c r="AL90" s="3">
        <f t="shared" si="60"/>
        <v>0</v>
      </c>
    </row>
    <row r="91" spans="1:38" x14ac:dyDescent="0.45">
      <c r="A91" s="3">
        <f t="shared" si="44"/>
        <v>0</v>
      </c>
      <c r="B91" s="3">
        <f t="shared" si="61"/>
        <v>0</v>
      </c>
      <c r="C91" s="3" t="str">
        <f t="shared" si="45"/>
        <v>中ブロ0</v>
      </c>
      <c r="D91" s="3" t="str">
        <f t="shared" si="46"/>
        <v>中ブロ0</v>
      </c>
      <c r="E91" s="3">
        <f t="shared" si="62"/>
        <v>0</v>
      </c>
      <c r="F91" s="3" t="str">
        <f t="shared" si="47"/>
        <v>中ブロ0</v>
      </c>
      <c r="G91" s="3">
        <f t="shared" si="63"/>
        <v>0</v>
      </c>
      <c r="H91" s="3" t="str">
        <f t="shared" si="48"/>
        <v>本大会0</v>
      </c>
      <c r="I91" s="3" t="str">
        <f t="shared" si="49"/>
        <v>本大会0</v>
      </c>
      <c r="J91" s="3">
        <f t="shared" si="64"/>
        <v>0</v>
      </c>
      <c r="K91" s="3" t="str">
        <f t="shared" si="50"/>
        <v>本大会0</v>
      </c>
      <c r="L91" s="3">
        <f t="shared" si="65"/>
        <v>0</v>
      </c>
      <c r="M91" s="3" t="str">
        <f t="shared" si="51"/>
        <v>0</v>
      </c>
      <c r="N91" s="3" t="str">
        <f t="shared" si="52"/>
        <v>0</v>
      </c>
      <c r="O91" s="3" t="str">
        <f t="shared" si="53"/>
        <v/>
      </c>
      <c r="P91" s="3" t="str">
        <f t="shared" si="54"/>
        <v>0</v>
      </c>
      <c r="Q91" s="68" t="str">
        <f t="shared" si="55"/>
        <v/>
      </c>
      <c r="R91" s="69">
        <f t="shared" si="56"/>
        <v>0</v>
      </c>
      <c r="S91" s="72">
        <f t="shared" si="57"/>
        <v>81</v>
      </c>
      <c r="T91" s="66"/>
      <c r="U91" s="67"/>
      <c r="V91" s="67"/>
      <c r="W91" s="66"/>
      <c r="X91" s="67"/>
      <c r="Y91" s="66"/>
      <c r="Z91" s="79"/>
      <c r="AA91" s="78"/>
      <c r="AB91" s="67"/>
      <c r="AC91" s="79"/>
      <c r="AD91" s="78" t="str">
        <f t="shared" si="58"/>
        <v/>
      </c>
      <c r="AE91" s="79" t="str">
        <f t="shared" si="59"/>
        <v/>
      </c>
      <c r="AF91" s="78"/>
      <c r="AG91" s="67"/>
      <c r="AH91" s="79"/>
      <c r="AI91" s="82"/>
      <c r="AJ91" s="66"/>
      <c r="AK91" s="73"/>
      <c r="AL91" s="3">
        <f t="shared" si="60"/>
        <v>0</v>
      </c>
    </row>
    <row r="92" spans="1:38" x14ac:dyDescent="0.45">
      <c r="A92" s="3">
        <f t="shared" si="44"/>
        <v>0</v>
      </c>
      <c r="B92" s="3">
        <f t="shared" si="61"/>
        <v>0</v>
      </c>
      <c r="C92" s="3" t="str">
        <f t="shared" si="45"/>
        <v>中ブロ0</v>
      </c>
      <c r="D92" s="3" t="str">
        <f t="shared" si="46"/>
        <v>中ブロ0</v>
      </c>
      <c r="E92" s="3">
        <f t="shared" si="62"/>
        <v>0</v>
      </c>
      <c r="F92" s="3" t="str">
        <f t="shared" si="47"/>
        <v>中ブロ0</v>
      </c>
      <c r="G92" s="3">
        <f t="shared" si="63"/>
        <v>0</v>
      </c>
      <c r="H92" s="3" t="str">
        <f t="shared" si="48"/>
        <v>本大会0</v>
      </c>
      <c r="I92" s="3" t="str">
        <f t="shared" si="49"/>
        <v>本大会0</v>
      </c>
      <c r="J92" s="3">
        <f t="shared" si="64"/>
        <v>0</v>
      </c>
      <c r="K92" s="3" t="str">
        <f t="shared" si="50"/>
        <v>本大会0</v>
      </c>
      <c r="L92" s="3">
        <f t="shared" si="65"/>
        <v>0</v>
      </c>
      <c r="M92" s="3" t="str">
        <f t="shared" si="51"/>
        <v>0</v>
      </c>
      <c r="N92" s="3" t="str">
        <f t="shared" si="52"/>
        <v>0</v>
      </c>
      <c r="O92" s="3" t="str">
        <f t="shared" si="53"/>
        <v/>
      </c>
      <c r="P92" s="3" t="str">
        <f t="shared" si="54"/>
        <v>0</v>
      </c>
      <c r="Q92" s="68" t="str">
        <f t="shared" si="55"/>
        <v/>
      </c>
      <c r="R92" s="69">
        <f t="shared" si="56"/>
        <v>0</v>
      </c>
      <c r="S92" s="72">
        <f t="shared" si="57"/>
        <v>82</v>
      </c>
      <c r="T92" s="66"/>
      <c r="U92" s="67"/>
      <c r="V92" s="67"/>
      <c r="W92" s="66"/>
      <c r="X92" s="67"/>
      <c r="Y92" s="66"/>
      <c r="Z92" s="79"/>
      <c r="AA92" s="78"/>
      <c r="AB92" s="67"/>
      <c r="AC92" s="79"/>
      <c r="AD92" s="78" t="str">
        <f t="shared" si="58"/>
        <v/>
      </c>
      <c r="AE92" s="79" t="str">
        <f t="shared" si="59"/>
        <v/>
      </c>
      <c r="AF92" s="78"/>
      <c r="AG92" s="67"/>
      <c r="AH92" s="79"/>
      <c r="AI92" s="82"/>
      <c r="AJ92" s="66"/>
      <c r="AK92" s="73"/>
      <c r="AL92" s="3">
        <f t="shared" si="60"/>
        <v>0</v>
      </c>
    </row>
    <row r="93" spans="1:38" x14ac:dyDescent="0.45">
      <c r="A93" s="3">
        <f t="shared" si="44"/>
        <v>0</v>
      </c>
      <c r="B93" s="3">
        <f t="shared" si="61"/>
        <v>0</v>
      </c>
      <c r="C93" s="3" t="str">
        <f t="shared" si="45"/>
        <v>中ブロ0</v>
      </c>
      <c r="D93" s="3" t="str">
        <f t="shared" si="46"/>
        <v>中ブロ0</v>
      </c>
      <c r="E93" s="3">
        <f t="shared" si="62"/>
        <v>0</v>
      </c>
      <c r="F93" s="3" t="str">
        <f t="shared" si="47"/>
        <v>中ブロ0</v>
      </c>
      <c r="G93" s="3">
        <f t="shared" si="63"/>
        <v>0</v>
      </c>
      <c r="H93" s="3" t="str">
        <f t="shared" si="48"/>
        <v>本大会0</v>
      </c>
      <c r="I93" s="3" t="str">
        <f t="shared" si="49"/>
        <v>本大会0</v>
      </c>
      <c r="J93" s="3">
        <f t="shared" si="64"/>
        <v>0</v>
      </c>
      <c r="K93" s="3" t="str">
        <f t="shared" si="50"/>
        <v>本大会0</v>
      </c>
      <c r="L93" s="3">
        <f t="shared" si="65"/>
        <v>0</v>
      </c>
      <c r="M93" s="3" t="str">
        <f t="shared" si="51"/>
        <v>0</v>
      </c>
      <c r="N93" s="3" t="str">
        <f t="shared" si="52"/>
        <v>0</v>
      </c>
      <c r="O93" s="3" t="str">
        <f t="shared" si="53"/>
        <v/>
      </c>
      <c r="P93" s="3" t="str">
        <f t="shared" si="54"/>
        <v>0</v>
      </c>
      <c r="Q93" s="68" t="str">
        <f t="shared" si="55"/>
        <v/>
      </c>
      <c r="R93" s="69">
        <f t="shared" si="56"/>
        <v>0</v>
      </c>
      <c r="S93" s="72">
        <f t="shared" si="57"/>
        <v>83</v>
      </c>
      <c r="T93" s="66"/>
      <c r="U93" s="67"/>
      <c r="V93" s="67"/>
      <c r="W93" s="66"/>
      <c r="X93" s="67"/>
      <c r="Y93" s="66"/>
      <c r="Z93" s="79"/>
      <c r="AA93" s="78"/>
      <c r="AB93" s="67"/>
      <c r="AC93" s="79"/>
      <c r="AD93" s="78" t="str">
        <f t="shared" si="58"/>
        <v/>
      </c>
      <c r="AE93" s="79" t="str">
        <f t="shared" si="59"/>
        <v/>
      </c>
      <c r="AF93" s="78"/>
      <c r="AG93" s="67"/>
      <c r="AH93" s="79"/>
      <c r="AI93" s="82"/>
      <c r="AJ93" s="66"/>
      <c r="AK93" s="73"/>
      <c r="AL93" s="3">
        <f t="shared" si="60"/>
        <v>0</v>
      </c>
    </row>
    <row r="94" spans="1:38" x14ac:dyDescent="0.45">
      <c r="A94" s="3">
        <f t="shared" si="44"/>
        <v>0</v>
      </c>
      <c r="B94" s="3">
        <f t="shared" si="61"/>
        <v>0</v>
      </c>
      <c r="C94" s="3" t="str">
        <f t="shared" si="45"/>
        <v>中ブロ0</v>
      </c>
      <c r="D94" s="3" t="str">
        <f t="shared" si="46"/>
        <v>中ブロ0</v>
      </c>
      <c r="E94" s="3">
        <f t="shared" si="62"/>
        <v>0</v>
      </c>
      <c r="F94" s="3" t="str">
        <f t="shared" si="47"/>
        <v>中ブロ0</v>
      </c>
      <c r="G94" s="3">
        <f t="shared" si="63"/>
        <v>0</v>
      </c>
      <c r="H94" s="3" t="str">
        <f t="shared" si="48"/>
        <v>本大会0</v>
      </c>
      <c r="I94" s="3" t="str">
        <f t="shared" si="49"/>
        <v>本大会0</v>
      </c>
      <c r="J94" s="3">
        <f t="shared" si="64"/>
        <v>0</v>
      </c>
      <c r="K94" s="3" t="str">
        <f t="shared" si="50"/>
        <v>本大会0</v>
      </c>
      <c r="L94" s="3">
        <f t="shared" si="65"/>
        <v>0</v>
      </c>
      <c r="M94" s="3" t="str">
        <f t="shared" si="51"/>
        <v>0</v>
      </c>
      <c r="N94" s="3" t="str">
        <f t="shared" si="52"/>
        <v>0</v>
      </c>
      <c r="O94" s="3" t="str">
        <f t="shared" si="53"/>
        <v/>
      </c>
      <c r="P94" s="3" t="str">
        <f t="shared" si="54"/>
        <v>0</v>
      </c>
      <c r="Q94" s="68" t="str">
        <f t="shared" si="55"/>
        <v/>
      </c>
      <c r="R94" s="69">
        <f t="shared" si="56"/>
        <v>0</v>
      </c>
      <c r="S94" s="72">
        <f t="shared" si="57"/>
        <v>84</v>
      </c>
      <c r="T94" s="66"/>
      <c r="U94" s="67"/>
      <c r="V94" s="67"/>
      <c r="W94" s="66"/>
      <c r="X94" s="67"/>
      <c r="Y94" s="66"/>
      <c r="Z94" s="79"/>
      <c r="AA94" s="78"/>
      <c r="AB94" s="67"/>
      <c r="AC94" s="79"/>
      <c r="AD94" s="78" t="str">
        <f t="shared" si="58"/>
        <v/>
      </c>
      <c r="AE94" s="79" t="str">
        <f t="shared" si="59"/>
        <v/>
      </c>
      <c r="AF94" s="78"/>
      <c r="AG94" s="67"/>
      <c r="AH94" s="79"/>
      <c r="AI94" s="82"/>
      <c r="AJ94" s="66"/>
      <c r="AK94" s="73"/>
      <c r="AL94" s="3">
        <f t="shared" si="60"/>
        <v>0</v>
      </c>
    </row>
    <row r="95" spans="1:38" x14ac:dyDescent="0.45">
      <c r="A95" s="3">
        <f t="shared" si="44"/>
        <v>0</v>
      </c>
      <c r="B95" s="3">
        <f t="shared" si="61"/>
        <v>0</v>
      </c>
      <c r="C95" s="3" t="str">
        <f t="shared" si="45"/>
        <v>中ブロ0</v>
      </c>
      <c r="D95" s="3" t="str">
        <f t="shared" si="46"/>
        <v>中ブロ0</v>
      </c>
      <c r="E95" s="3">
        <f t="shared" si="62"/>
        <v>0</v>
      </c>
      <c r="F95" s="3" t="str">
        <f t="shared" si="47"/>
        <v>中ブロ0</v>
      </c>
      <c r="G95" s="3">
        <f t="shared" si="63"/>
        <v>0</v>
      </c>
      <c r="H95" s="3" t="str">
        <f t="shared" si="48"/>
        <v>本大会0</v>
      </c>
      <c r="I95" s="3" t="str">
        <f t="shared" si="49"/>
        <v>本大会0</v>
      </c>
      <c r="J95" s="3">
        <f t="shared" si="64"/>
        <v>0</v>
      </c>
      <c r="K95" s="3" t="str">
        <f t="shared" si="50"/>
        <v>本大会0</v>
      </c>
      <c r="L95" s="3">
        <f t="shared" si="65"/>
        <v>0</v>
      </c>
      <c r="M95" s="3" t="str">
        <f t="shared" si="51"/>
        <v>0</v>
      </c>
      <c r="N95" s="3" t="str">
        <f t="shared" si="52"/>
        <v>0</v>
      </c>
      <c r="O95" s="3" t="str">
        <f t="shared" si="53"/>
        <v/>
      </c>
      <c r="P95" s="3" t="str">
        <f t="shared" si="54"/>
        <v>0</v>
      </c>
      <c r="Q95" s="68" t="str">
        <f t="shared" si="55"/>
        <v/>
      </c>
      <c r="R95" s="69">
        <f t="shared" si="56"/>
        <v>0</v>
      </c>
      <c r="S95" s="72">
        <f t="shared" si="57"/>
        <v>85</v>
      </c>
      <c r="T95" s="66"/>
      <c r="U95" s="67"/>
      <c r="V95" s="67"/>
      <c r="W95" s="66"/>
      <c r="X95" s="67"/>
      <c r="Y95" s="66"/>
      <c r="Z95" s="79"/>
      <c r="AA95" s="78"/>
      <c r="AB95" s="67"/>
      <c r="AC95" s="79"/>
      <c r="AD95" s="78" t="str">
        <f t="shared" si="58"/>
        <v/>
      </c>
      <c r="AE95" s="79" t="str">
        <f t="shared" si="59"/>
        <v/>
      </c>
      <c r="AF95" s="78"/>
      <c r="AG95" s="67"/>
      <c r="AH95" s="79"/>
      <c r="AI95" s="82"/>
      <c r="AJ95" s="66"/>
      <c r="AK95" s="73"/>
      <c r="AL95" s="3">
        <f t="shared" si="60"/>
        <v>0</v>
      </c>
    </row>
    <row r="96" spans="1:38" x14ac:dyDescent="0.45">
      <c r="A96" s="3">
        <f t="shared" si="44"/>
        <v>0</v>
      </c>
      <c r="B96" s="3">
        <f t="shared" si="61"/>
        <v>0</v>
      </c>
      <c r="C96" s="3" t="str">
        <f t="shared" si="45"/>
        <v>中ブロ0</v>
      </c>
      <c r="D96" s="3" t="str">
        <f t="shared" si="46"/>
        <v>中ブロ0</v>
      </c>
      <c r="E96" s="3">
        <f t="shared" si="62"/>
        <v>0</v>
      </c>
      <c r="F96" s="3" t="str">
        <f t="shared" si="47"/>
        <v>中ブロ0</v>
      </c>
      <c r="G96" s="3">
        <f t="shared" si="63"/>
        <v>0</v>
      </c>
      <c r="H96" s="3" t="str">
        <f t="shared" si="48"/>
        <v>本大会0</v>
      </c>
      <c r="I96" s="3" t="str">
        <f t="shared" si="49"/>
        <v>本大会0</v>
      </c>
      <c r="J96" s="3">
        <f t="shared" si="64"/>
        <v>0</v>
      </c>
      <c r="K96" s="3" t="str">
        <f t="shared" si="50"/>
        <v>本大会0</v>
      </c>
      <c r="L96" s="3">
        <f t="shared" si="65"/>
        <v>0</v>
      </c>
      <c r="M96" s="3" t="str">
        <f t="shared" si="51"/>
        <v>0</v>
      </c>
      <c r="N96" s="3" t="str">
        <f t="shared" si="52"/>
        <v>0</v>
      </c>
      <c r="O96" s="3" t="str">
        <f t="shared" si="53"/>
        <v/>
      </c>
      <c r="P96" s="3" t="str">
        <f t="shared" si="54"/>
        <v>0</v>
      </c>
      <c r="Q96" s="68" t="str">
        <f t="shared" si="55"/>
        <v/>
      </c>
      <c r="R96" s="69">
        <f t="shared" si="56"/>
        <v>0</v>
      </c>
      <c r="S96" s="72">
        <f t="shared" si="57"/>
        <v>86</v>
      </c>
      <c r="T96" s="66"/>
      <c r="U96" s="67"/>
      <c r="V96" s="67"/>
      <c r="W96" s="66"/>
      <c r="X96" s="67"/>
      <c r="Y96" s="66"/>
      <c r="Z96" s="79"/>
      <c r="AA96" s="78"/>
      <c r="AB96" s="67"/>
      <c r="AC96" s="79"/>
      <c r="AD96" s="78" t="str">
        <f t="shared" si="58"/>
        <v/>
      </c>
      <c r="AE96" s="79" t="str">
        <f t="shared" si="59"/>
        <v/>
      </c>
      <c r="AF96" s="78"/>
      <c r="AG96" s="67"/>
      <c r="AH96" s="79"/>
      <c r="AI96" s="82"/>
      <c r="AJ96" s="66"/>
      <c r="AK96" s="73"/>
      <c r="AL96" s="3">
        <f t="shared" si="60"/>
        <v>0</v>
      </c>
    </row>
    <row r="97" spans="1:38" x14ac:dyDescent="0.45">
      <c r="A97" s="3">
        <f t="shared" si="44"/>
        <v>0</v>
      </c>
      <c r="B97" s="3">
        <f t="shared" si="61"/>
        <v>0</v>
      </c>
      <c r="C97" s="3" t="str">
        <f t="shared" si="45"/>
        <v>中ブロ0</v>
      </c>
      <c r="D97" s="3" t="str">
        <f t="shared" si="46"/>
        <v>中ブロ0</v>
      </c>
      <c r="E97" s="3">
        <f t="shared" si="62"/>
        <v>0</v>
      </c>
      <c r="F97" s="3" t="str">
        <f t="shared" si="47"/>
        <v>中ブロ0</v>
      </c>
      <c r="G97" s="3">
        <f t="shared" si="63"/>
        <v>0</v>
      </c>
      <c r="H97" s="3" t="str">
        <f t="shared" si="48"/>
        <v>本大会0</v>
      </c>
      <c r="I97" s="3" t="str">
        <f t="shared" si="49"/>
        <v>本大会0</v>
      </c>
      <c r="J97" s="3">
        <f t="shared" si="64"/>
        <v>0</v>
      </c>
      <c r="K97" s="3" t="str">
        <f t="shared" si="50"/>
        <v>本大会0</v>
      </c>
      <c r="L97" s="3">
        <f t="shared" si="65"/>
        <v>0</v>
      </c>
      <c r="M97" s="3" t="str">
        <f t="shared" si="51"/>
        <v>0</v>
      </c>
      <c r="N97" s="3" t="str">
        <f t="shared" si="52"/>
        <v>0</v>
      </c>
      <c r="O97" s="3" t="str">
        <f t="shared" si="53"/>
        <v/>
      </c>
      <c r="P97" s="3" t="str">
        <f t="shared" si="54"/>
        <v>0</v>
      </c>
      <c r="Q97" s="68" t="str">
        <f t="shared" si="55"/>
        <v/>
      </c>
      <c r="R97" s="69">
        <f t="shared" si="56"/>
        <v>0</v>
      </c>
      <c r="S97" s="72">
        <f t="shared" si="57"/>
        <v>87</v>
      </c>
      <c r="T97" s="66"/>
      <c r="U97" s="67"/>
      <c r="V97" s="67"/>
      <c r="W97" s="66"/>
      <c r="X97" s="67"/>
      <c r="Y97" s="66"/>
      <c r="Z97" s="79"/>
      <c r="AA97" s="78"/>
      <c r="AB97" s="67"/>
      <c r="AC97" s="79"/>
      <c r="AD97" s="78" t="str">
        <f t="shared" si="58"/>
        <v/>
      </c>
      <c r="AE97" s="79" t="str">
        <f t="shared" si="59"/>
        <v/>
      </c>
      <c r="AF97" s="78"/>
      <c r="AG97" s="67"/>
      <c r="AH97" s="79"/>
      <c r="AI97" s="82"/>
      <c r="AJ97" s="66"/>
      <c r="AK97" s="73"/>
      <c r="AL97" s="3">
        <f t="shared" si="60"/>
        <v>0</v>
      </c>
    </row>
    <row r="98" spans="1:38" x14ac:dyDescent="0.45">
      <c r="A98" s="3">
        <f t="shared" si="44"/>
        <v>0</v>
      </c>
      <c r="B98" s="3">
        <f t="shared" si="61"/>
        <v>0</v>
      </c>
      <c r="C98" s="3" t="str">
        <f t="shared" si="45"/>
        <v>中ブロ0</v>
      </c>
      <c r="D98" s="3" t="str">
        <f t="shared" si="46"/>
        <v>中ブロ0</v>
      </c>
      <c r="E98" s="3">
        <f t="shared" si="62"/>
        <v>0</v>
      </c>
      <c r="F98" s="3" t="str">
        <f t="shared" si="47"/>
        <v>中ブロ0</v>
      </c>
      <c r="G98" s="3">
        <f t="shared" si="63"/>
        <v>0</v>
      </c>
      <c r="H98" s="3" t="str">
        <f t="shared" si="48"/>
        <v>本大会0</v>
      </c>
      <c r="I98" s="3" t="str">
        <f t="shared" si="49"/>
        <v>本大会0</v>
      </c>
      <c r="J98" s="3">
        <f t="shared" si="64"/>
        <v>0</v>
      </c>
      <c r="K98" s="3" t="str">
        <f t="shared" si="50"/>
        <v>本大会0</v>
      </c>
      <c r="L98" s="3">
        <f t="shared" si="65"/>
        <v>0</v>
      </c>
      <c r="M98" s="3" t="str">
        <f t="shared" si="51"/>
        <v>0</v>
      </c>
      <c r="N98" s="3" t="str">
        <f t="shared" si="52"/>
        <v>0</v>
      </c>
      <c r="O98" s="3" t="str">
        <f t="shared" si="53"/>
        <v/>
      </c>
      <c r="P98" s="3" t="str">
        <f t="shared" si="54"/>
        <v>0</v>
      </c>
      <c r="Q98" s="68" t="str">
        <f t="shared" si="55"/>
        <v/>
      </c>
      <c r="R98" s="69">
        <f t="shared" si="56"/>
        <v>0</v>
      </c>
      <c r="S98" s="72">
        <f t="shared" si="57"/>
        <v>88</v>
      </c>
      <c r="T98" s="66"/>
      <c r="U98" s="67"/>
      <c r="V98" s="67"/>
      <c r="W98" s="66"/>
      <c r="X98" s="67"/>
      <c r="Y98" s="66"/>
      <c r="Z98" s="79"/>
      <c r="AA98" s="78"/>
      <c r="AB98" s="67"/>
      <c r="AC98" s="79"/>
      <c r="AD98" s="78" t="str">
        <f t="shared" si="58"/>
        <v/>
      </c>
      <c r="AE98" s="79" t="str">
        <f t="shared" si="59"/>
        <v/>
      </c>
      <c r="AF98" s="78"/>
      <c r="AG98" s="67"/>
      <c r="AH98" s="79"/>
      <c r="AI98" s="82"/>
      <c r="AJ98" s="66"/>
      <c r="AK98" s="73"/>
      <c r="AL98" s="3">
        <f t="shared" si="60"/>
        <v>0</v>
      </c>
    </row>
    <row r="99" spans="1:38" x14ac:dyDescent="0.45">
      <c r="A99" s="3">
        <f t="shared" si="44"/>
        <v>0</v>
      </c>
      <c r="B99" s="3">
        <f t="shared" si="61"/>
        <v>0</v>
      </c>
      <c r="C99" s="3" t="str">
        <f t="shared" si="45"/>
        <v>中ブロ0</v>
      </c>
      <c r="D99" s="3" t="str">
        <f t="shared" si="46"/>
        <v>中ブロ0</v>
      </c>
      <c r="E99" s="3">
        <f t="shared" si="62"/>
        <v>0</v>
      </c>
      <c r="F99" s="3" t="str">
        <f t="shared" si="47"/>
        <v>中ブロ0</v>
      </c>
      <c r="G99" s="3">
        <f t="shared" si="63"/>
        <v>0</v>
      </c>
      <c r="H99" s="3" t="str">
        <f t="shared" si="48"/>
        <v>本大会0</v>
      </c>
      <c r="I99" s="3" t="str">
        <f t="shared" si="49"/>
        <v>本大会0</v>
      </c>
      <c r="J99" s="3">
        <f t="shared" si="64"/>
        <v>0</v>
      </c>
      <c r="K99" s="3" t="str">
        <f t="shared" si="50"/>
        <v>本大会0</v>
      </c>
      <c r="L99" s="3">
        <f t="shared" si="65"/>
        <v>0</v>
      </c>
      <c r="M99" s="3" t="str">
        <f t="shared" si="51"/>
        <v>0</v>
      </c>
      <c r="N99" s="3" t="str">
        <f t="shared" si="52"/>
        <v>0</v>
      </c>
      <c r="O99" s="3" t="str">
        <f t="shared" si="53"/>
        <v/>
      </c>
      <c r="P99" s="3" t="str">
        <f t="shared" si="54"/>
        <v>0</v>
      </c>
      <c r="Q99" s="68" t="str">
        <f t="shared" si="55"/>
        <v/>
      </c>
      <c r="R99" s="69">
        <f t="shared" si="56"/>
        <v>0</v>
      </c>
      <c r="S99" s="72">
        <f t="shared" si="57"/>
        <v>89</v>
      </c>
      <c r="T99" s="66"/>
      <c r="U99" s="67"/>
      <c r="V99" s="67"/>
      <c r="W99" s="66"/>
      <c r="X99" s="67"/>
      <c r="Y99" s="66"/>
      <c r="Z99" s="79"/>
      <c r="AA99" s="78"/>
      <c r="AB99" s="67"/>
      <c r="AC99" s="79"/>
      <c r="AD99" s="78" t="str">
        <f t="shared" si="58"/>
        <v/>
      </c>
      <c r="AE99" s="79" t="str">
        <f t="shared" si="59"/>
        <v/>
      </c>
      <c r="AF99" s="78"/>
      <c r="AG99" s="67"/>
      <c r="AH99" s="79"/>
      <c r="AI99" s="82"/>
      <c r="AJ99" s="66"/>
      <c r="AK99" s="73"/>
      <c r="AL99" s="3">
        <f t="shared" si="60"/>
        <v>0</v>
      </c>
    </row>
    <row r="100" spans="1:38" x14ac:dyDescent="0.45">
      <c r="A100" s="3">
        <f t="shared" si="44"/>
        <v>0</v>
      </c>
      <c r="B100" s="3">
        <f t="shared" si="61"/>
        <v>0</v>
      </c>
      <c r="C100" s="3" t="str">
        <f t="shared" si="45"/>
        <v>中ブロ0</v>
      </c>
      <c r="D100" s="3" t="str">
        <f t="shared" si="46"/>
        <v>中ブロ0</v>
      </c>
      <c r="E100" s="3">
        <f t="shared" si="62"/>
        <v>0</v>
      </c>
      <c r="F100" s="3" t="str">
        <f t="shared" si="47"/>
        <v>中ブロ0</v>
      </c>
      <c r="G100" s="3">
        <f t="shared" si="63"/>
        <v>0</v>
      </c>
      <c r="H100" s="3" t="str">
        <f t="shared" si="48"/>
        <v>本大会0</v>
      </c>
      <c r="I100" s="3" t="str">
        <f t="shared" si="49"/>
        <v>本大会0</v>
      </c>
      <c r="J100" s="3">
        <f t="shared" si="64"/>
        <v>0</v>
      </c>
      <c r="K100" s="3" t="str">
        <f t="shared" si="50"/>
        <v>本大会0</v>
      </c>
      <c r="L100" s="3">
        <f t="shared" si="65"/>
        <v>0</v>
      </c>
      <c r="M100" s="3" t="str">
        <f t="shared" si="51"/>
        <v>0</v>
      </c>
      <c r="N100" s="3" t="str">
        <f t="shared" si="52"/>
        <v>0</v>
      </c>
      <c r="O100" s="3" t="str">
        <f t="shared" si="53"/>
        <v/>
      </c>
      <c r="P100" s="3" t="str">
        <f t="shared" si="54"/>
        <v>0</v>
      </c>
      <c r="Q100" s="68" t="str">
        <f t="shared" si="55"/>
        <v/>
      </c>
      <c r="R100" s="69">
        <f t="shared" si="56"/>
        <v>0</v>
      </c>
      <c r="S100" s="72">
        <f t="shared" si="57"/>
        <v>90</v>
      </c>
      <c r="T100" s="66"/>
      <c r="U100" s="67"/>
      <c r="V100" s="67"/>
      <c r="W100" s="66"/>
      <c r="X100" s="67"/>
      <c r="Y100" s="66"/>
      <c r="Z100" s="79"/>
      <c r="AA100" s="78"/>
      <c r="AB100" s="67"/>
      <c r="AC100" s="79"/>
      <c r="AD100" s="78" t="str">
        <f t="shared" si="58"/>
        <v/>
      </c>
      <c r="AE100" s="79" t="str">
        <f t="shared" si="59"/>
        <v/>
      </c>
      <c r="AF100" s="78"/>
      <c r="AG100" s="67"/>
      <c r="AH100" s="79"/>
      <c r="AI100" s="82"/>
      <c r="AJ100" s="66"/>
      <c r="AK100" s="73"/>
      <c r="AL100" s="3">
        <f t="shared" si="60"/>
        <v>0</v>
      </c>
    </row>
    <row r="101" spans="1:38" x14ac:dyDescent="0.45">
      <c r="A101" s="3">
        <f t="shared" si="44"/>
        <v>0</v>
      </c>
      <c r="B101" s="3">
        <f t="shared" si="61"/>
        <v>0</v>
      </c>
      <c r="C101" s="3" t="str">
        <f t="shared" si="45"/>
        <v>中ブロ0</v>
      </c>
      <c r="D101" s="3" t="str">
        <f t="shared" si="46"/>
        <v>中ブロ0</v>
      </c>
      <c r="E101" s="3">
        <f t="shared" si="62"/>
        <v>0</v>
      </c>
      <c r="F101" s="3" t="str">
        <f t="shared" si="47"/>
        <v>中ブロ0</v>
      </c>
      <c r="G101" s="3">
        <f t="shared" si="63"/>
        <v>0</v>
      </c>
      <c r="H101" s="3" t="str">
        <f t="shared" si="48"/>
        <v>本大会0</v>
      </c>
      <c r="I101" s="3" t="str">
        <f t="shared" si="49"/>
        <v>本大会0</v>
      </c>
      <c r="J101" s="3">
        <f t="shared" si="64"/>
        <v>0</v>
      </c>
      <c r="K101" s="3" t="str">
        <f t="shared" si="50"/>
        <v>本大会0</v>
      </c>
      <c r="L101" s="3">
        <f t="shared" si="65"/>
        <v>0</v>
      </c>
      <c r="M101" s="3" t="str">
        <f t="shared" si="51"/>
        <v>0</v>
      </c>
      <c r="N101" s="3" t="str">
        <f t="shared" si="52"/>
        <v>0</v>
      </c>
      <c r="O101" s="3" t="str">
        <f t="shared" si="53"/>
        <v/>
      </c>
      <c r="P101" s="3" t="str">
        <f t="shared" si="54"/>
        <v>0</v>
      </c>
      <c r="Q101" s="68" t="str">
        <f t="shared" si="55"/>
        <v/>
      </c>
      <c r="R101" s="69">
        <f t="shared" si="56"/>
        <v>0</v>
      </c>
      <c r="S101" s="72">
        <f t="shared" si="57"/>
        <v>91</v>
      </c>
      <c r="T101" s="66"/>
      <c r="U101" s="67"/>
      <c r="V101" s="67"/>
      <c r="W101" s="66"/>
      <c r="X101" s="67"/>
      <c r="Y101" s="66"/>
      <c r="Z101" s="79"/>
      <c r="AA101" s="78"/>
      <c r="AB101" s="67"/>
      <c r="AC101" s="79"/>
      <c r="AD101" s="78" t="str">
        <f t="shared" si="58"/>
        <v/>
      </c>
      <c r="AE101" s="79" t="str">
        <f t="shared" si="59"/>
        <v/>
      </c>
      <c r="AF101" s="78"/>
      <c r="AG101" s="67"/>
      <c r="AH101" s="79"/>
      <c r="AI101" s="82"/>
      <c r="AJ101" s="66"/>
      <c r="AK101" s="73"/>
      <c r="AL101" s="3">
        <f t="shared" si="60"/>
        <v>0</v>
      </c>
    </row>
    <row r="102" spans="1:38" x14ac:dyDescent="0.45">
      <c r="A102" s="3">
        <f t="shared" si="44"/>
        <v>0</v>
      </c>
      <c r="B102" s="3">
        <f t="shared" si="61"/>
        <v>0</v>
      </c>
      <c r="C102" s="3" t="str">
        <f t="shared" si="45"/>
        <v>中ブロ0</v>
      </c>
      <c r="D102" s="3" t="str">
        <f t="shared" si="46"/>
        <v>中ブロ0</v>
      </c>
      <c r="E102" s="3">
        <f t="shared" si="62"/>
        <v>0</v>
      </c>
      <c r="F102" s="3" t="str">
        <f t="shared" si="47"/>
        <v>中ブロ0</v>
      </c>
      <c r="G102" s="3">
        <f t="shared" si="63"/>
        <v>0</v>
      </c>
      <c r="H102" s="3" t="str">
        <f t="shared" si="48"/>
        <v>本大会0</v>
      </c>
      <c r="I102" s="3" t="str">
        <f t="shared" si="49"/>
        <v>本大会0</v>
      </c>
      <c r="J102" s="3">
        <f t="shared" si="64"/>
        <v>0</v>
      </c>
      <c r="K102" s="3" t="str">
        <f t="shared" si="50"/>
        <v>本大会0</v>
      </c>
      <c r="L102" s="3">
        <f t="shared" si="65"/>
        <v>0</v>
      </c>
      <c r="M102" s="3" t="str">
        <f t="shared" si="51"/>
        <v>0</v>
      </c>
      <c r="N102" s="3" t="str">
        <f t="shared" si="52"/>
        <v>0</v>
      </c>
      <c r="O102" s="3" t="str">
        <f t="shared" si="53"/>
        <v/>
      </c>
      <c r="P102" s="3" t="str">
        <f t="shared" si="54"/>
        <v>0</v>
      </c>
      <c r="Q102" s="68" t="str">
        <f t="shared" si="55"/>
        <v/>
      </c>
      <c r="R102" s="69">
        <f t="shared" si="56"/>
        <v>0</v>
      </c>
      <c r="S102" s="72">
        <f t="shared" si="57"/>
        <v>92</v>
      </c>
      <c r="T102" s="66"/>
      <c r="U102" s="67"/>
      <c r="V102" s="67"/>
      <c r="W102" s="66"/>
      <c r="X102" s="67"/>
      <c r="Y102" s="66"/>
      <c r="Z102" s="79"/>
      <c r="AA102" s="78"/>
      <c r="AB102" s="67"/>
      <c r="AC102" s="79"/>
      <c r="AD102" s="78" t="str">
        <f t="shared" si="58"/>
        <v/>
      </c>
      <c r="AE102" s="79" t="str">
        <f t="shared" si="59"/>
        <v/>
      </c>
      <c r="AF102" s="78"/>
      <c r="AG102" s="67"/>
      <c r="AH102" s="79"/>
      <c r="AI102" s="82"/>
      <c r="AJ102" s="66"/>
      <c r="AK102" s="73"/>
      <c r="AL102" s="3">
        <f t="shared" si="60"/>
        <v>0</v>
      </c>
    </row>
    <row r="103" spans="1:38" x14ac:dyDescent="0.45">
      <c r="A103" s="3">
        <f t="shared" si="44"/>
        <v>0</v>
      </c>
      <c r="B103" s="3">
        <f t="shared" si="61"/>
        <v>0</v>
      </c>
      <c r="C103" s="3" t="str">
        <f t="shared" si="45"/>
        <v>中ブロ0</v>
      </c>
      <c r="D103" s="3" t="str">
        <f t="shared" si="46"/>
        <v>中ブロ0</v>
      </c>
      <c r="E103" s="3">
        <f t="shared" si="62"/>
        <v>0</v>
      </c>
      <c r="F103" s="3" t="str">
        <f t="shared" si="47"/>
        <v>中ブロ0</v>
      </c>
      <c r="G103" s="3">
        <f t="shared" si="63"/>
        <v>0</v>
      </c>
      <c r="H103" s="3" t="str">
        <f t="shared" si="48"/>
        <v>本大会0</v>
      </c>
      <c r="I103" s="3" t="str">
        <f t="shared" si="49"/>
        <v>本大会0</v>
      </c>
      <c r="J103" s="3">
        <f t="shared" si="64"/>
        <v>0</v>
      </c>
      <c r="K103" s="3" t="str">
        <f t="shared" si="50"/>
        <v>本大会0</v>
      </c>
      <c r="L103" s="3">
        <f t="shared" si="65"/>
        <v>0</v>
      </c>
      <c r="M103" s="3" t="str">
        <f t="shared" si="51"/>
        <v>0</v>
      </c>
      <c r="N103" s="3" t="str">
        <f t="shared" si="52"/>
        <v>0</v>
      </c>
      <c r="O103" s="3" t="str">
        <f t="shared" si="53"/>
        <v/>
      </c>
      <c r="P103" s="3" t="str">
        <f t="shared" si="54"/>
        <v>0</v>
      </c>
      <c r="Q103" s="68" t="str">
        <f t="shared" si="55"/>
        <v/>
      </c>
      <c r="R103" s="69">
        <f t="shared" si="56"/>
        <v>0</v>
      </c>
      <c r="S103" s="72">
        <f t="shared" si="57"/>
        <v>93</v>
      </c>
      <c r="T103" s="66"/>
      <c r="U103" s="67"/>
      <c r="V103" s="67"/>
      <c r="W103" s="66"/>
      <c r="X103" s="67"/>
      <c r="Y103" s="66"/>
      <c r="Z103" s="79"/>
      <c r="AA103" s="78"/>
      <c r="AB103" s="67"/>
      <c r="AC103" s="79"/>
      <c r="AD103" s="78" t="str">
        <f t="shared" si="58"/>
        <v/>
      </c>
      <c r="AE103" s="79" t="str">
        <f t="shared" si="59"/>
        <v/>
      </c>
      <c r="AF103" s="78"/>
      <c r="AG103" s="67"/>
      <c r="AH103" s="79"/>
      <c r="AI103" s="82"/>
      <c r="AJ103" s="66"/>
      <c r="AK103" s="73"/>
      <c r="AL103" s="3">
        <f t="shared" si="60"/>
        <v>0</v>
      </c>
    </row>
    <row r="104" spans="1:38" x14ac:dyDescent="0.45">
      <c r="A104" s="3">
        <f t="shared" si="44"/>
        <v>0</v>
      </c>
      <c r="B104" s="3">
        <f t="shared" si="61"/>
        <v>0</v>
      </c>
      <c r="C104" s="3" t="str">
        <f t="shared" si="45"/>
        <v>中ブロ0</v>
      </c>
      <c r="D104" s="3" t="str">
        <f t="shared" si="46"/>
        <v>中ブロ0</v>
      </c>
      <c r="E104" s="3">
        <f t="shared" si="62"/>
        <v>0</v>
      </c>
      <c r="F104" s="3" t="str">
        <f t="shared" si="47"/>
        <v>中ブロ0</v>
      </c>
      <c r="G104" s="3">
        <f t="shared" si="63"/>
        <v>0</v>
      </c>
      <c r="H104" s="3" t="str">
        <f t="shared" si="48"/>
        <v>本大会0</v>
      </c>
      <c r="I104" s="3" t="str">
        <f t="shared" si="49"/>
        <v>本大会0</v>
      </c>
      <c r="J104" s="3">
        <f t="shared" si="64"/>
        <v>0</v>
      </c>
      <c r="K104" s="3" t="str">
        <f t="shared" si="50"/>
        <v>本大会0</v>
      </c>
      <c r="L104" s="3">
        <f t="shared" si="65"/>
        <v>0</v>
      </c>
      <c r="M104" s="3" t="str">
        <f t="shared" si="51"/>
        <v>0</v>
      </c>
      <c r="N104" s="3" t="str">
        <f t="shared" si="52"/>
        <v>0</v>
      </c>
      <c r="O104" s="3" t="str">
        <f t="shared" si="53"/>
        <v/>
      </c>
      <c r="P104" s="3" t="str">
        <f t="shared" si="54"/>
        <v>0</v>
      </c>
      <c r="Q104" s="68" t="str">
        <f t="shared" si="55"/>
        <v/>
      </c>
      <c r="R104" s="69">
        <f t="shared" si="56"/>
        <v>0</v>
      </c>
      <c r="S104" s="72">
        <f t="shared" si="57"/>
        <v>94</v>
      </c>
      <c r="T104" s="66"/>
      <c r="U104" s="67"/>
      <c r="V104" s="67"/>
      <c r="W104" s="66"/>
      <c r="X104" s="67"/>
      <c r="Y104" s="66"/>
      <c r="Z104" s="79"/>
      <c r="AA104" s="78"/>
      <c r="AB104" s="67"/>
      <c r="AC104" s="79"/>
      <c r="AD104" s="78" t="str">
        <f t="shared" si="58"/>
        <v/>
      </c>
      <c r="AE104" s="79" t="str">
        <f t="shared" si="59"/>
        <v/>
      </c>
      <c r="AF104" s="78"/>
      <c r="AG104" s="67"/>
      <c r="AH104" s="79"/>
      <c r="AI104" s="82"/>
      <c r="AJ104" s="66"/>
      <c r="AK104" s="73"/>
      <c r="AL104" s="3">
        <f t="shared" si="60"/>
        <v>0</v>
      </c>
    </row>
    <row r="105" spans="1:38" x14ac:dyDescent="0.45">
      <c r="A105" s="3">
        <f t="shared" si="44"/>
        <v>0</v>
      </c>
      <c r="B105" s="3">
        <f t="shared" si="61"/>
        <v>0</v>
      </c>
      <c r="C105" s="3" t="str">
        <f t="shared" si="45"/>
        <v>中ブロ0</v>
      </c>
      <c r="D105" s="3" t="str">
        <f t="shared" si="46"/>
        <v>中ブロ0</v>
      </c>
      <c r="E105" s="3">
        <f t="shared" si="62"/>
        <v>0</v>
      </c>
      <c r="F105" s="3" t="str">
        <f t="shared" si="47"/>
        <v>中ブロ0</v>
      </c>
      <c r="G105" s="3">
        <f t="shared" si="63"/>
        <v>0</v>
      </c>
      <c r="H105" s="3" t="str">
        <f t="shared" si="48"/>
        <v>本大会0</v>
      </c>
      <c r="I105" s="3" t="str">
        <f t="shared" si="49"/>
        <v>本大会0</v>
      </c>
      <c r="J105" s="3">
        <f t="shared" si="64"/>
        <v>0</v>
      </c>
      <c r="K105" s="3" t="str">
        <f t="shared" si="50"/>
        <v>本大会0</v>
      </c>
      <c r="L105" s="3">
        <f t="shared" si="65"/>
        <v>0</v>
      </c>
      <c r="M105" s="3" t="str">
        <f t="shared" si="51"/>
        <v>0</v>
      </c>
      <c r="N105" s="3" t="str">
        <f t="shared" si="52"/>
        <v>0</v>
      </c>
      <c r="O105" s="3" t="str">
        <f t="shared" si="53"/>
        <v/>
      </c>
      <c r="P105" s="3" t="str">
        <f t="shared" si="54"/>
        <v>0</v>
      </c>
      <c r="Q105" s="68" t="str">
        <f t="shared" si="55"/>
        <v/>
      </c>
      <c r="R105" s="69">
        <f t="shared" si="56"/>
        <v>0</v>
      </c>
      <c r="S105" s="72">
        <f t="shared" si="57"/>
        <v>95</v>
      </c>
      <c r="T105" s="66"/>
      <c r="U105" s="67"/>
      <c r="V105" s="67"/>
      <c r="W105" s="66"/>
      <c r="X105" s="67"/>
      <c r="Y105" s="66"/>
      <c r="Z105" s="79"/>
      <c r="AA105" s="78"/>
      <c r="AB105" s="67"/>
      <c r="AC105" s="79"/>
      <c r="AD105" s="78" t="str">
        <f t="shared" si="58"/>
        <v/>
      </c>
      <c r="AE105" s="79" t="str">
        <f t="shared" si="59"/>
        <v/>
      </c>
      <c r="AF105" s="78"/>
      <c r="AG105" s="67"/>
      <c r="AH105" s="79"/>
      <c r="AI105" s="82"/>
      <c r="AJ105" s="66"/>
      <c r="AK105" s="73"/>
      <c r="AL105" s="3">
        <f t="shared" si="60"/>
        <v>0</v>
      </c>
    </row>
    <row r="106" spans="1:38" x14ac:dyDescent="0.45">
      <c r="A106" s="3">
        <f t="shared" si="44"/>
        <v>0</v>
      </c>
      <c r="B106" s="3">
        <f t="shared" si="61"/>
        <v>0</v>
      </c>
      <c r="C106" s="3" t="str">
        <f t="shared" si="45"/>
        <v>中ブロ0</v>
      </c>
      <c r="D106" s="3" t="str">
        <f t="shared" si="46"/>
        <v>中ブロ0</v>
      </c>
      <c r="E106" s="3">
        <f t="shared" si="62"/>
        <v>0</v>
      </c>
      <c r="F106" s="3" t="str">
        <f t="shared" si="47"/>
        <v>中ブロ0</v>
      </c>
      <c r="G106" s="3">
        <f t="shared" si="63"/>
        <v>0</v>
      </c>
      <c r="H106" s="3" t="str">
        <f t="shared" si="48"/>
        <v>本大会0</v>
      </c>
      <c r="I106" s="3" t="str">
        <f t="shared" si="49"/>
        <v>本大会0</v>
      </c>
      <c r="J106" s="3">
        <f t="shared" si="64"/>
        <v>0</v>
      </c>
      <c r="K106" s="3" t="str">
        <f t="shared" si="50"/>
        <v>本大会0</v>
      </c>
      <c r="L106" s="3">
        <f t="shared" si="65"/>
        <v>0</v>
      </c>
      <c r="M106" s="3" t="str">
        <f t="shared" si="51"/>
        <v>0</v>
      </c>
      <c r="N106" s="3" t="str">
        <f t="shared" si="52"/>
        <v>0</v>
      </c>
      <c r="O106" s="3" t="str">
        <f t="shared" si="53"/>
        <v/>
      </c>
      <c r="P106" s="3" t="str">
        <f t="shared" si="54"/>
        <v>0</v>
      </c>
      <c r="Q106" s="68" t="str">
        <f t="shared" si="55"/>
        <v/>
      </c>
      <c r="R106" s="69">
        <f t="shared" si="56"/>
        <v>0</v>
      </c>
      <c r="S106" s="72">
        <f t="shared" si="57"/>
        <v>96</v>
      </c>
      <c r="T106" s="66"/>
      <c r="U106" s="67"/>
      <c r="V106" s="67"/>
      <c r="W106" s="66"/>
      <c r="X106" s="67"/>
      <c r="Y106" s="66"/>
      <c r="Z106" s="79"/>
      <c r="AA106" s="78"/>
      <c r="AB106" s="67"/>
      <c r="AC106" s="79"/>
      <c r="AD106" s="78" t="str">
        <f t="shared" si="58"/>
        <v/>
      </c>
      <c r="AE106" s="79" t="str">
        <f t="shared" si="59"/>
        <v/>
      </c>
      <c r="AF106" s="78"/>
      <c r="AG106" s="67"/>
      <c r="AH106" s="79"/>
      <c r="AI106" s="82"/>
      <c r="AJ106" s="66"/>
      <c r="AK106" s="73"/>
      <c r="AL106" s="3">
        <f t="shared" si="60"/>
        <v>0</v>
      </c>
    </row>
    <row r="107" spans="1:38" x14ac:dyDescent="0.45">
      <c r="A107" s="3">
        <f t="shared" ref="A107:A138" si="66">IF(X107="",0,1)</f>
        <v>0</v>
      </c>
      <c r="B107" s="3">
        <f t="shared" si="61"/>
        <v>0</v>
      </c>
      <c r="C107" s="3" t="str">
        <f t="shared" ref="C107:C138" si="67">CONCATENATE($AA$9,AA107,B107)</f>
        <v>中ブロ0</v>
      </c>
      <c r="D107" s="3" t="str">
        <f t="shared" ref="D107:D138" si="68">CONCATENATE(AA$9,AA107,R107,V107)</f>
        <v>中ブロ0</v>
      </c>
      <c r="E107" s="3">
        <f t="shared" si="62"/>
        <v>0</v>
      </c>
      <c r="F107" s="3" t="str">
        <f t="shared" ref="F107:F138" si="69">CONCATENATE($AA$9,AA107,E107)</f>
        <v>中ブロ0</v>
      </c>
      <c r="G107" s="3">
        <f t="shared" si="63"/>
        <v>0</v>
      </c>
      <c r="H107" s="3" t="str">
        <f t="shared" ref="H107:H138" si="70">CONCATENATE($AB$9,AB107,G107)</f>
        <v>本大会0</v>
      </c>
      <c r="I107" s="3" t="str">
        <f t="shared" ref="I107:I138" si="71">CONCATENATE(AB$9,AB107,R107,V107)</f>
        <v>本大会0</v>
      </c>
      <c r="J107" s="3">
        <f t="shared" si="64"/>
        <v>0</v>
      </c>
      <c r="K107" s="3" t="str">
        <f t="shared" ref="K107:K138" si="72">CONCATENATE($AB$9,AB107,J107)</f>
        <v>本大会0</v>
      </c>
      <c r="L107" s="3">
        <f t="shared" si="65"/>
        <v>0</v>
      </c>
      <c r="M107" s="3" t="str">
        <f t="shared" ref="M107:M138" si="73">CONCATENATE(AC107,L107)</f>
        <v>0</v>
      </c>
      <c r="N107" s="3" t="str">
        <f t="shared" ref="N107:N138" si="74">CONCATENATE(R107,V107,AC107)</f>
        <v>0</v>
      </c>
      <c r="O107" s="3" t="str">
        <f t="shared" ref="O107:O138" si="75">CONCATENATE(AB107,AC107)</f>
        <v/>
      </c>
      <c r="P107" s="3" t="str">
        <f t="shared" ref="P107:P138" si="76">CONCATENATE(AB107,R107,V107,AE107)</f>
        <v>0</v>
      </c>
      <c r="Q107" s="68" t="str">
        <f t="shared" ref="Q107:Q138" si="77">IF($U$3="","",CONCATENATE($U$3,T107,"種目"))</f>
        <v/>
      </c>
      <c r="R107" s="69">
        <f t="shared" ref="R107:R138" si="78">IF($R$3=0,U107,IF(U107="女子","成年女子",IF(U107="男子","成年男子",U107)))</f>
        <v>0</v>
      </c>
      <c r="S107" s="72">
        <f t="shared" ref="S107:S138" si="79">ROW()-10</f>
        <v>97</v>
      </c>
      <c r="T107" s="66"/>
      <c r="U107" s="67"/>
      <c r="V107" s="67"/>
      <c r="W107" s="66"/>
      <c r="X107" s="67"/>
      <c r="Y107" s="66"/>
      <c r="Z107" s="79"/>
      <c r="AA107" s="78"/>
      <c r="AB107" s="67"/>
      <c r="AC107" s="79"/>
      <c r="AD107" s="78" t="str">
        <f t="shared" ref="AD107:AD138" si="80">IF(AA107="選手団","○","")</f>
        <v/>
      </c>
      <c r="AE107" s="79" t="str">
        <f t="shared" ref="AE107:AE138" si="81">IF(AD107="○","－",IF(AB107="選手団","○",""))</f>
        <v/>
      </c>
      <c r="AF107" s="78"/>
      <c r="AG107" s="67"/>
      <c r="AH107" s="79"/>
      <c r="AI107" s="82"/>
      <c r="AJ107" s="66"/>
      <c r="AK107" s="73"/>
      <c r="AL107" s="3">
        <f t="shared" ref="AL107:AL138" si="82">IF(AA107="",0,IF(AF107="×",0,1))+IF(AB107="",0,IF(AG107="×",0,1))+IF(AC107="",0,IF(AH107="×",0,1))</f>
        <v>0</v>
      </c>
    </row>
    <row r="108" spans="1:38" x14ac:dyDescent="0.45">
      <c r="A108" s="3">
        <f t="shared" si="66"/>
        <v>0</v>
      </c>
      <c r="B108" s="3">
        <f t="shared" si="61"/>
        <v>0</v>
      </c>
      <c r="C108" s="3" t="str">
        <f t="shared" si="67"/>
        <v>中ブロ0</v>
      </c>
      <c r="D108" s="3" t="str">
        <f t="shared" si="68"/>
        <v>中ブロ0</v>
      </c>
      <c r="E108" s="3">
        <f t="shared" si="62"/>
        <v>0</v>
      </c>
      <c r="F108" s="3" t="str">
        <f t="shared" si="69"/>
        <v>中ブロ0</v>
      </c>
      <c r="G108" s="3">
        <f t="shared" si="63"/>
        <v>0</v>
      </c>
      <c r="H108" s="3" t="str">
        <f t="shared" si="70"/>
        <v>本大会0</v>
      </c>
      <c r="I108" s="3" t="str">
        <f t="shared" si="71"/>
        <v>本大会0</v>
      </c>
      <c r="J108" s="3">
        <f t="shared" si="64"/>
        <v>0</v>
      </c>
      <c r="K108" s="3" t="str">
        <f t="shared" si="72"/>
        <v>本大会0</v>
      </c>
      <c r="L108" s="3">
        <f t="shared" si="65"/>
        <v>0</v>
      </c>
      <c r="M108" s="3" t="str">
        <f t="shared" si="73"/>
        <v>0</v>
      </c>
      <c r="N108" s="3" t="str">
        <f t="shared" si="74"/>
        <v>0</v>
      </c>
      <c r="O108" s="3" t="str">
        <f t="shared" si="75"/>
        <v/>
      </c>
      <c r="P108" s="3" t="str">
        <f t="shared" si="76"/>
        <v>0</v>
      </c>
      <c r="Q108" s="68" t="str">
        <f t="shared" si="77"/>
        <v/>
      </c>
      <c r="R108" s="69">
        <f t="shared" si="78"/>
        <v>0</v>
      </c>
      <c r="S108" s="72">
        <f t="shared" si="79"/>
        <v>98</v>
      </c>
      <c r="T108" s="66"/>
      <c r="U108" s="67"/>
      <c r="V108" s="67"/>
      <c r="W108" s="66"/>
      <c r="X108" s="67"/>
      <c r="Y108" s="66"/>
      <c r="Z108" s="79"/>
      <c r="AA108" s="78"/>
      <c r="AB108" s="67"/>
      <c r="AC108" s="79"/>
      <c r="AD108" s="78" t="str">
        <f t="shared" si="80"/>
        <v/>
      </c>
      <c r="AE108" s="79" t="str">
        <f t="shared" si="81"/>
        <v/>
      </c>
      <c r="AF108" s="78"/>
      <c r="AG108" s="67"/>
      <c r="AH108" s="79"/>
      <c r="AI108" s="82"/>
      <c r="AJ108" s="66"/>
      <c r="AK108" s="73"/>
      <c r="AL108" s="3">
        <f t="shared" si="82"/>
        <v>0</v>
      </c>
    </row>
    <row r="109" spans="1:38" x14ac:dyDescent="0.45">
      <c r="A109" s="3">
        <f t="shared" si="66"/>
        <v>0</v>
      </c>
      <c r="B109" s="3">
        <f t="shared" si="61"/>
        <v>0</v>
      </c>
      <c r="C109" s="3" t="str">
        <f t="shared" si="67"/>
        <v>中ブロ0</v>
      </c>
      <c r="D109" s="3" t="str">
        <f t="shared" si="68"/>
        <v>中ブロ0</v>
      </c>
      <c r="E109" s="3">
        <f t="shared" si="62"/>
        <v>0</v>
      </c>
      <c r="F109" s="3" t="str">
        <f t="shared" si="69"/>
        <v>中ブロ0</v>
      </c>
      <c r="G109" s="3">
        <f t="shared" si="63"/>
        <v>0</v>
      </c>
      <c r="H109" s="3" t="str">
        <f t="shared" si="70"/>
        <v>本大会0</v>
      </c>
      <c r="I109" s="3" t="str">
        <f t="shared" si="71"/>
        <v>本大会0</v>
      </c>
      <c r="J109" s="3">
        <f t="shared" si="64"/>
        <v>0</v>
      </c>
      <c r="K109" s="3" t="str">
        <f t="shared" si="72"/>
        <v>本大会0</v>
      </c>
      <c r="L109" s="3">
        <f t="shared" si="65"/>
        <v>0</v>
      </c>
      <c r="M109" s="3" t="str">
        <f t="shared" si="73"/>
        <v>0</v>
      </c>
      <c r="N109" s="3" t="str">
        <f t="shared" si="74"/>
        <v>0</v>
      </c>
      <c r="O109" s="3" t="str">
        <f t="shared" si="75"/>
        <v/>
      </c>
      <c r="P109" s="3" t="str">
        <f t="shared" si="76"/>
        <v>0</v>
      </c>
      <c r="Q109" s="68" t="str">
        <f t="shared" si="77"/>
        <v/>
      </c>
      <c r="R109" s="69">
        <f t="shared" si="78"/>
        <v>0</v>
      </c>
      <c r="S109" s="72">
        <f t="shared" si="79"/>
        <v>99</v>
      </c>
      <c r="T109" s="66"/>
      <c r="U109" s="67"/>
      <c r="V109" s="67"/>
      <c r="W109" s="66"/>
      <c r="X109" s="67"/>
      <c r="Y109" s="66"/>
      <c r="Z109" s="79"/>
      <c r="AA109" s="78"/>
      <c r="AB109" s="67"/>
      <c r="AC109" s="79"/>
      <c r="AD109" s="78" t="str">
        <f t="shared" si="80"/>
        <v/>
      </c>
      <c r="AE109" s="79" t="str">
        <f t="shared" si="81"/>
        <v/>
      </c>
      <c r="AF109" s="78"/>
      <c r="AG109" s="67"/>
      <c r="AH109" s="79"/>
      <c r="AI109" s="82"/>
      <c r="AJ109" s="66"/>
      <c r="AK109" s="73"/>
      <c r="AL109" s="3">
        <f t="shared" si="82"/>
        <v>0</v>
      </c>
    </row>
    <row r="110" spans="1:38" x14ac:dyDescent="0.45">
      <c r="A110" s="3">
        <f t="shared" si="66"/>
        <v>0</v>
      </c>
      <c r="B110" s="3">
        <f t="shared" ref="B110:B141" si="83">IF(AA110="選手団",B109+1,B109)</f>
        <v>0</v>
      </c>
      <c r="C110" s="3" t="str">
        <f t="shared" si="67"/>
        <v>中ブロ0</v>
      </c>
      <c r="D110" s="3" t="str">
        <f t="shared" si="68"/>
        <v>中ブロ0</v>
      </c>
      <c r="E110" s="3">
        <f t="shared" ref="E110:E141" si="84">IF(AA110="競技団体",E109+1,E109)</f>
        <v>0</v>
      </c>
      <c r="F110" s="3" t="str">
        <f t="shared" si="69"/>
        <v>中ブロ0</v>
      </c>
      <c r="G110" s="3">
        <f t="shared" ref="G110:G141" si="85">IF(AB110="選手団",G109+1,G109)</f>
        <v>0</v>
      </c>
      <c r="H110" s="3" t="str">
        <f t="shared" si="70"/>
        <v>本大会0</v>
      </c>
      <c r="I110" s="3" t="str">
        <f t="shared" si="71"/>
        <v>本大会0</v>
      </c>
      <c r="J110" s="3">
        <f t="shared" ref="J110:J141" si="86">IF(AB110="競技団体",J109+1,J109)</f>
        <v>0</v>
      </c>
      <c r="K110" s="3" t="str">
        <f t="shared" si="72"/>
        <v>本大会0</v>
      </c>
      <c r="L110" s="3">
        <f t="shared" ref="L110:L141" si="87">IF(AC110="○",L109+1,L109)</f>
        <v>0</v>
      </c>
      <c r="M110" s="3" t="str">
        <f t="shared" si="73"/>
        <v>0</v>
      </c>
      <c r="N110" s="3" t="str">
        <f t="shared" si="74"/>
        <v>0</v>
      </c>
      <c r="O110" s="3" t="str">
        <f t="shared" si="75"/>
        <v/>
      </c>
      <c r="P110" s="3" t="str">
        <f t="shared" si="76"/>
        <v>0</v>
      </c>
      <c r="Q110" s="68" t="str">
        <f t="shared" si="77"/>
        <v/>
      </c>
      <c r="R110" s="69">
        <f t="shared" si="78"/>
        <v>0</v>
      </c>
      <c r="S110" s="72">
        <f t="shared" si="79"/>
        <v>100</v>
      </c>
      <c r="T110" s="66"/>
      <c r="U110" s="67"/>
      <c r="V110" s="67"/>
      <c r="W110" s="66"/>
      <c r="X110" s="67"/>
      <c r="Y110" s="66"/>
      <c r="Z110" s="79"/>
      <c r="AA110" s="78"/>
      <c r="AB110" s="67"/>
      <c r="AC110" s="79"/>
      <c r="AD110" s="78" t="str">
        <f t="shared" si="80"/>
        <v/>
      </c>
      <c r="AE110" s="79" t="str">
        <f t="shared" si="81"/>
        <v/>
      </c>
      <c r="AF110" s="78"/>
      <c r="AG110" s="67"/>
      <c r="AH110" s="79"/>
      <c r="AI110" s="82"/>
      <c r="AJ110" s="66"/>
      <c r="AK110" s="73"/>
      <c r="AL110" s="3">
        <f t="shared" si="82"/>
        <v>0</v>
      </c>
    </row>
    <row r="111" spans="1:38" x14ac:dyDescent="0.45">
      <c r="A111" s="3">
        <f t="shared" si="66"/>
        <v>0</v>
      </c>
      <c r="B111" s="3">
        <f t="shared" si="83"/>
        <v>0</v>
      </c>
      <c r="C111" s="3" t="str">
        <f t="shared" si="67"/>
        <v>中ブロ0</v>
      </c>
      <c r="D111" s="3" t="str">
        <f t="shared" si="68"/>
        <v>中ブロ0</v>
      </c>
      <c r="E111" s="3">
        <f t="shared" si="84"/>
        <v>0</v>
      </c>
      <c r="F111" s="3" t="str">
        <f t="shared" si="69"/>
        <v>中ブロ0</v>
      </c>
      <c r="G111" s="3">
        <f t="shared" si="85"/>
        <v>0</v>
      </c>
      <c r="H111" s="3" t="str">
        <f t="shared" si="70"/>
        <v>本大会0</v>
      </c>
      <c r="I111" s="3" t="str">
        <f t="shared" si="71"/>
        <v>本大会0</v>
      </c>
      <c r="J111" s="3">
        <f t="shared" si="86"/>
        <v>0</v>
      </c>
      <c r="K111" s="3" t="str">
        <f t="shared" si="72"/>
        <v>本大会0</v>
      </c>
      <c r="L111" s="3">
        <f t="shared" si="87"/>
        <v>0</v>
      </c>
      <c r="M111" s="3" t="str">
        <f t="shared" si="73"/>
        <v>0</v>
      </c>
      <c r="N111" s="3" t="str">
        <f t="shared" si="74"/>
        <v>0</v>
      </c>
      <c r="O111" s="3" t="str">
        <f t="shared" si="75"/>
        <v/>
      </c>
      <c r="P111" s="3" t="str">
        <f t="shared" si="76"/>
        <v>0</v>
      </c>
      <c r="Q111" s="68" t="str">
        <f t="shared" si="77"/>
        <v/>
      </c>
      <c r="R111" s="69">
        <f t="shared" si="78"/>
        <v>0</v>
      </c>
      <c r="S111" s="72">
        <f t="shared" si="79"/>
        <v>101</v>
      </c>
      <c r="T111" s="66"/>
      <c r="U111" s="67"/>
      <c r="V111" s="67"/>
      <c r="W111" s="66"/>
      <c r="X111" s="67"/>
      <c r="Y111" s="66"/>
      <c r="Z111" s="79"/>
      <c r="AA111" s="78"/>
      <c r="AB111" s="67"/>
      <c r="AC111" s="79"/>
      <c r="AD111" s="78" t="str">
        <f t="shared" si="80"/>
        <v/>
      </c>
      <c r="AE111" s="79" t="str">
        <f t="shared" si="81"/>
        <v/>
      </c>
      <c r="AF111" s="78"/>
      <c r="AG111" s="67"/>
      <c r="AH111" s="79"/>
      <c r="AI111" s="82"/>
      <c r="AJ111" s="66"/>
      <c r="AK111" s="73"/>
      <c r="AL111" s="3">
        <f t="shared" si="82"/>
        <v>0</v>
      </c>
    </row>
    <row r="112" spans="1:38" x14ac:dyDescent="0.45">
      <c r="A112" s="3">
        <f t="shared" si="66"/>
        <v>0</v>
      </c>
      <c r="B112" s="3">
        <f t="shared" si="83"/>
        <v>0</v>
      </c>
      <c r="C112" s="3" t="str">
        <f t="shared" si="67"/>
        <v>中ブロ0</v>
      </c>
      <c r="D112" s="3" t="str">
        <f t="shared" si="68"/>
        <v>中ブロ0</v>
      </c>
      <c r="E112" s="3">
        <f t="shared" si="84"/>
        <v>0</v>
      </c>
      <c r="F112" s="3" t="str">
        <f t="shared" si="69"/>
        <v>中ブロ0</v>
      </c>
      <c r="G112" s="3">
        <f t="shared" si="85"/>
        <v>0</v>
      </c>
      <c r="H112" s="3" t="str">
        <f t="shared" si="70"/>
        <v>本大会0</v>
      </c>
      <c r="I112" s="3" t="str">
        <f t="shared" si="71"/>
        <v>本大会0</v>
      </c>
      <c r="J112" s="3">
        <f t="shared" si="86"/>
        <v>0</v>
      </c>
      <c r="K112" s="3" t="str">
        <f t="shared" si="72"/>
        <v>本大会0</v>
      </c>
      <c r="L112" s="3">
        <f t="shared" si="87"/>
        <v>0</v>
      </c>
      <c r="M112" s="3" t="str">
        <f t="shared" si="73"/>
        <v>0</v>
      </c>
      <c r="N112" s="3" t="str">
        <f t="shared" si="74"/>
        <v>0</v>
      </c>
      <c r="O112" s="3" t="str">
        <f t="shared" si="75"/>
        <v/>
      </c>
      <c r="P112" s="3" t="str">
        <f t="shared" si="76"/>
        <v>0</v>
      </c>
      <c r="Q112" s="68" t="str">
        <f t="shared" si="77"/>
        <v/>
      </c>
      <c r="R112" s="69">
        <f t="shared" si="78"/>
        <v>0</v>
      </c>
      <c r="S112" s="72">
        <f t="shared" si="79"/>
        <v>102</v>
      </c>
      <c r="T112" s="66"/>
      <c r="U112" s="67"/>
      <c r="V112" s="67"/>
      <c r="W112" s="66"/>
      <c r="X112" s="67"/>
      <c r="Y112" s="66"/>
      <c r="Z112" s="79"/>
      <c r="AA112" s="78"/>
      <c r="AB112" s="67"/>
      <c r="AC112" s="79"/>
      <c r="AD112" s="78" t="str">
        <f t="shared" si="80"/>
        <v/>
      </c>
      <c r="AE112" s="79" t="str">
        <f t="shared" si="81"/>
        <v/>
      </c>
      <c r="AF112" s="78"/>
      <c r="AG112" s="67"/>
      <c r="AH112" s="79"/>
      <c r="AI112" s="82"/>
      <c r="AJ112" s="66"/>
      <c r="AK112" s="73"/>
      <c r="AL112" s="3">
        <f t="shared" si="82"/>
        <v>0</v>
      </c>
    </row>
    <row r="113" spans="1:38" x14ac:dyDescent="0.45">
      <c r="A113" s="3">
        <f t="shared" si="66"/>
        <v>0</v>
      </c>
      <c r="B113" s="3">
        <f t="shared" si="83"/>
        <v>0</v>
      </c>
      <c r="C113" s="3" t="str">
        <f t="shared" si="67"/>
        <v>中ブロ0</v>
      </c>
      <c r="D113" s="3" t="str">
        <f t="shared" si="68"/>
        <v>中ブロ0</v>
      </c>
      <c r="E113" s="3">
        <f t="shared" si="84"/>
        <v>0</v>
      </c>
      <c r="F113" s="3" t="str">
        <f t="shared" si="69"/>
        <v>中ブロ0</v>
      </c>
      <c r="G113" s="3">
        <f t="shared" si="85"/>
        <v>0</v>
      </c>
      <c r="H113" s="3" t="str">
        <f t="shared" si="70"/>
        <v>本大会0</v>
      </c>
      <c r="I113" s="3" t="str">
        <f t="shared" si="71"/>
        <v>本大会0</v>
      </c>
      <c r="J113" s="3">
        <f t="shared" si="86"/>
        <v>0</v>
      </c>
      <c r="K113" s="3" t="str">
        <f t="shared" si="72"/>
        <v>本大会0</v>
      </c>
      <c r="L113" s="3">
        <f t="shared" si="87"/>
        <v>0</v>
      </c>
      <c r="M113" s="3" t="str">
        <f t="shared" si="73"/>
        <v>0</v>
      </c>
      <c r="N113" s="3" t="str">
        <f t="shared" si="74"/>
        <v>0</v>
      </c>
      <c r="O113" s="3" t="str">
        <f t="shared" si="75"/>
        <v/>
      </c>
      <c r="P113" s="3" t="str">
        <f t="shared" si="76"/>
        <v>0</v>
      </c>
      <c r="Q113" s="68" t="str">
        <f t="shared" si="77"/>
        <v/>
      </c>
      <c r="R113" s="69">
        <f t="shared" si="78"/>
        <v>0</v>
      </c>
      <c r="S113" s="72">
        <f t="shared" si="79"/>
        <v>103</v>
      </c>
      <c r="T113" s="66"/>
      <c r="U113" s="67"/>
      <c r="V113" s="67"/>
      <c r="W113" s="66"/>
      <c r="X113" s="67"/>
      <c r="Y113" s="66"/>
      <c r="Z113" s="79"/>
      <c r="AA113" s="78"/>
      <c r="AB113" s="67"/>
      <c r="AC113" s="79"/>
      <c r="AD113" s="78" t="str">
        <f t="shared" si="80"/>
        <v/>
      </c>
      <c r="AE113" s="79" t="str">
        <f t="shared" si="81"/>
        <v/>
      </c>
      <c r="AF113" s="78"/>
      <c r="AG113" s="67"/>
      <c r="AH113" s="79"/>
      <c r="AI113" s="82"/>
      <c r="AJ113" s="66"/>
      <c r="AK113" s="73"/>
      <c r="AL113" s="3">
        <f t="shared" si="82"/>
        <v>0</v>
      </c>
    </row>
    <row r="114" spans="1:38" x14ac:dyDescent="0.45">
      <c r="A114" s="3">
        <f t="shared" si="66"/>
        <v>0</v>
      </c>
      <c r="B114" s="3">
        <f t="shared" si="83"/>
        <v>0</v>
      </c>
      <c r="C114" s="3" t="str">
        <f t="shared" si="67"/>
        <v>中ブロ0</v>
      </c>
      <c r="D114" s="3" t="str">
        <f t="shared" si="68"/>
        <v>中ブロ0</v>
      </c>
      <c r="E114" s="3">
        <f t="shared" si="84"/>
        <v>0</v>
      </c>
      <c r="F114" s="3" t="str">
        <f t="shared" si="69"/>
        <v>中ブロ0</v>
      </c>
      <c r="G114" s="3">
        <f t="shared" si="85"/>
        <v>0</v>
      </c>
      <c r="H114" s="3" t="str">
        <f t="shared" si="70"/>
        <v>本大会0</v>
      </c>
      <c r="I114" s="3" t="str">
        <f t="shared" si="71"/>
        <v>本大会0</v>
      </c>
      <c r="J114" s="3">
        <f t="shared" si="86"/>
        <v>0</v>
      </c>
      <c r="K114" s="3" t="str">
        <f t="shared" si="72"/>
        <v>本大会0</v>
      </c>
      <c r="L114" s="3">
        <f t="shared" si="87"/>
        <v>0</v>
      </c>
      <c r="M114" s="3" t="str">
        <f t="shared" si="73"/>
        <v>0</v>
      </c>
      <c r="N114" s="3" t="str">
        <f t="shared" si="74"/>
        <v>0</v>
      </c>
      <c r="O114" s="3" t="str">
        <f t="shared" si="75"/>
        <v/>
      </c>
      <c r="P114" s="3" t="str">
        <f t="shared" si="76"/>
        <v>0</v>
      </c>
      <c r="Q114" s="68" t="str">
        <f t="shared" si="77"/>
        <v/>
      </c>
      <c r="R114" s="69">
        <f t="shared" si="78"/>
        <v>0</v>
      </c>
      <c r="S114" s="72">
        <f t="shared" si="79"/>
        <v>104</v>
      </c>
      <c r="T114" s="66"/>
      <c r="U114" s="67"/>
      <c r="V114" s="67"/>
      <c r="W114" s="66"/>
      <c r="X114" s="67"/>
      <c r="Y114" s="66"/>
      <c r="Z114" s="79"/>
      <c r="AA114" s="78"/>
      <c r="AB114" s="67"/>
      <c r="AC114" s="79"/>
      <c r="AD114" s="78" t="str">
        <f t="shared" si="80"/>
        <v/>
      </c>
      <c r="AE114" s="79" t="str">
        <f t="shared" si="81"/>
        <v/>
      </c>
      <c r="AF114" s="78"/>
      <c r="AG114" s="67"/>
      <c r="AH114" s="79"/>
      <c r="AI114" s="82"/>
      <c r="AJ114" s="66"/>
      <c r="AK114" s="73"/>
      <c r="AL114" s="3">
        <f t="shared" si="82"/>
        <v>0</v>
      </c>
    </row>
    <row r="115" spans="1:38" x14ac:dyDescent="0.45">
      <c r="A115" s="3">
        <f t="shared" si="66"/>
        <v>0</v>
      </c>
      <c r="B115" s="3">
        <f t="shared" si="83"/>
        <v>0</v>
      </c>
      <c r="C115" s="3" t="str">
        <f t="shared" si="67"/>
        <v>中ブロ0</v>
      </c>
      <c r="D115" s="3" t="str">
        <f t="shared" si="68"/>
        <v>中ブロ0</v>
      </c>
      <c r="E115" s="3">
        <f t="shared" si="84"/>
        <v>0</v>
      </c>
      <c r="F115" s="3" t="str">
        <f t="shared" si="69"/>
        <v>中ブロ0</v>
      </c>
      <c r="G115" s="3">
        <f t="shared" si="85"/>
        <v>0</v>
      </c>
      <c r="H115" s="3" t="str">
        <f t="shared" si="70"/>
        <v>本大会0</v>
      </c>
      <c r="I115" s="3" t="str">
        <f t="shared" si="71"/>
        <v>本大会0</v>
      </c>
      <c r="J115" s="3">
        <f t="shared" si="86"/>
        <v>0</v>
      </c>
      <c r="K115" s="3" t="str">
        <f t="shared" si="72"/>
        <v>本大会0</v>
      </c>
      <c r="L115" s="3">
        <f t="shared" si="87"/>
        <v>0</v>
      </c>
      <c r="M115" s="3" t="str">
        <f t="shared" si="73"/>
        <v>0</v>
      </c>
      <c r="N115" s="3" t="str">
        <f t="shared" si="74"/>
        <v>0</v>
      </c>
      <c r="O115" s="3" t="str">
        <f t="shared" si="75"/>
        <v/>
      </c>
      <c r="P115" s="3" t="str">
        <f t="shared" si="76"/>
        <v>0</v>
      </c>
      <c r="Q115" s="68" t="str">
        <f t="shared" si="77"/>
        <v/>
      </c>
      <c r="R115" s="69">
        <f t="shared" si="78"/>
        <v>0</v>
      </c>
      <c r="S115" s="72">
        <f t="shared" si="79"/>
        <v>105</v>
      </c>
      <c r="T115" s="66"/>
      <c r="U115" s="67"/>
      <c r="V115" s="67"/>
      <c r="W115" s="66"/>
      <c r="X115" s="67"/>
      <c r="Y115" s="66"/>
      <c r="Z115" s="79"/>
      <c r="AA115" s="78"/>
      <c r="AB115" s="67"/>
      <c r="AC115" s="79"/>
      <c r="AD115" s="78" t="str">
        <f t="shared" si="80"/>
        <v/>
      </c>
      <c r="AE115" s="79" t="str">
        <f t="shared" si="81"/>
        <v/>
      </c>
      <c r="AF115" s="78"/>
      <c r="AG115" s="67"/>
      <c r="AH115" s="79"/>
      <c r="AI115" s="82"/>
      <c r="AJ115" s="66"/>
      <c r="AK115" s="73"/>
      <c r="AL115" s="3">
        <f t="shared" si="82"/>
        <v>0</v>
      </c>
    </row>
    <row r="116" spans="1:38" x14ac:dyDescent="0.45">
      <c r="A116" s="3">
        <f t="shared" si="66"/>
        <v>0</v>
      </c>
      <c r="B116" s="3">
        <f t="shared" si="83"/>
        <v>0</v>
      </c>
      <c r="C116" s="3" t="str">
        <f t="shared" si="67"/>
        <v>中ブロ0</v>
      </c>
      <c r="D116" s="3" t="str">
        <f t="shared" si="68"/>
        <v>中ブロ0</v>
      </c>
      <c r="E116" s="3">
        <f t="shared" si="84"/>
        <v>0</v>
      </c>
      <c r="F116" s="3" t="str">
        <f t="shared" si="69"/>
        <v>中ブロ0</v>
      </c>
      <c r="G116" s="3">
        <f t="shared" si="85"/>
        <v>0</v>
      </c>
      <c r="H116" s="3" t="str">
        <f t="shared" si="70"/>
        <v>本大会0</v>
      </c>
      <c r="I116" s="3" t="str">
        <f t="shared" si="71"/>
        <v>本大会0</v>
      </c>
      <c r="J116" s="3">
        <f t="shared" si="86"/>
        <v>0</v>
      </c>
      <c r="K116" s="3" t="str">
        <f t="shared" si="72"/>
        <v>本大会0</v>
      </c>
      <c r="L116" s="3">
        <f t="shared" si="87"/>
        <v>0</v>
      </c>
      <c r="M116" s="3" t="str">
        <f t="shared" si="73"/>
        <v>0</v>
      </c>
      <c r="N116" s="3" t="str">
        <f t="shared" si="74"/>
        <v>0</v>
      </c>
      <c r="O116" s="3" t="str">
        <f t="shared" si="75"/>
        <v/>
      </c>
      <c r="P116" s="3" t="str">
        <f t="shared" si="76"/>
        <v>0</v>
      </c>
      <c r="Q116" s="68" t="str">
        <f t="shared" si="77"/>
        <v/>
      </c>
      <c r="R116" s="69">
        <f t="shared" si="78"/>
        <v>0</v>
      </c>
      <c r="S116" s="72">
        <f t="shared" si="79"/>
        <v>106</v>
      </c>
      <c r="T116" s="66"/>
      <c r="U116" s="67"/>
      <c r="V116" s="67"/>
      <c r="W116" s="66"/>
      <c r="X116" s="67"/>
      <c r="Y116" s="66"/>
      <c r="Z116" s="79"/>
      <c r="AA116" s="78"/>
      <c r="AB116" s="67"/>
      <c r="AC116" s="79"/>
      <c r="AD116" s="78" t="str">
        <f t="shared" si="80"/>
        <v/>
      </c>
      <c r="AE116" s="79" t="str">
        <f t="shared" si="81"/>
        <v/>
      </c>
      <c r="AF116" s="78"/>
      <c r="AG116" s="67"/>
      <c r="AH116" s="79"/>
      <c r="AI116" s="82"/>
      <c r="AJ116" s="66"/>
      <c r="AK116" s="73"/>
      <c r="AL116" s="3">
        <f t="shared" si="82"/>
        <v>0</v>
      </c>
    </row>
    <row r="117" spans="1:38" x14ac:dyDescent="0.45">
      <c r="A117" s="3">
        <f t="shared" si="66"/>
        <v>0</v>
      </c>
      <c r="B117" s="3">
        <f t="shared" si="83"/>
        <v>0</v>
      </c>
      <c r="C117" s="3" t="str">
        <f t="shared" si="67"/>
        <v>中ブロ0</v>
      </c>
      <c r="D117" s="3" t="str">
        <f t="shared" si="68"/>
        <v>中ブロ0</v>
      </c>
      <c r="E117" s="3">
        <f t="shared" si="84"/>
        <v>0</v>
      </c>
      <c r="F117" s="3" t="str">
        <f t="shared" si="69"/>
        <v>中ブロ0</v>
      </c>
      <c r="G117" s="3">
        <f t="shared" si="85"/>
        <v>0</v>
      </c>
      <c r="H117" s="3" t="str">
        <f t="shared" si="70"/>
        <v>本大会0</v>
      </c>
      <c r="I117" s="3" t="str">
        <f t="shared" si="71"/>
        <v>本大会0</v>
      </c>
      <c r="J117" s="3">
        <f t="shared" si="86"/>
        <v>0</v>
      </c>
      <c r="K117" s="3" t="str">
        <f t="shared" si="72"/>
        <v>本大会0</v>
      </c>
      <c r="L117" s="3">
        <f t="shared" si="87"/>
        <v>0</v>
      </c>
      <c r="M117" s="3" t="str">
        <f t="shared" si="73"/>
        <v>0</v>
      </c>
      <c r="N117" s="3" t="str">
        <f t="shared" si="74"/>
        <v>0</v>
      </c>
      <c r="O117" s="3" t="str">
        <f t="shared" si="75"/>
        <v/>
      </c>
      <c r="P117" s="3" t="str">
        <f t="shared" si="76"/>
        <v>0</v>
      </c>
      <c r="Q117" s="68" t="str">
        <f t="shared" si="77"/>
        <v/>
      </c>
      <c r="R117" s="69">
        <f t="shared" si="78"/>
        <v>0</v>
      </c>
      <c r="S117" s="72">
        <f t="shared" si="79"/>
        <v>107</v>
      </c>
      <c r="T117" s="66"/>
      <c r="U117" s="67"/>
      <c r="V117" s="67"/>
      <c r="W117" s="66"/>
      <c r="X117" s="67"/>
      <c r="Y117" s="66"/>
      <c r="Z117" s="79"/>
      <c r="AA117" s="78"/>
      <c r="AB117" s="67"/>
      <c r="AC117" s="79"/>
      <c r="AD117" s="78" t="str">
        <f t="shared" si="80"/>
        <v/>
      </c>
      <c r="AE117" s="79" t="str">
        <f t="shared" si="81"/>
        <v/>
      </c>
      <c r="AF117" s="78"/>
      <c r="AG117" s="67"/>
      <c r="AH117" s="79"/>
      <c r="AI117" s="82"/>
      <c r="AJ117" s="66"/>
      <c r="AK117" s="73"/>
      <c r="AL117" s="3">
        <f t="shared" si="82"/>
        <v>0</v>
      </c>
    </row>
    <row r="118" spans="1:38" x14ac:dyDescent="0.45">
      <c r="A118" s="3">
        <f t="shared" si="66"/>
        <v>0</v>
      </c>
      <c r="B118" s="3">
        <f t="shared" si="83"/>
        <v>0</v>
      </c>
      <c r="C118" s="3" t="str">
        <f t="shared" si="67"/>
        <v>中ブロ0</v>
      </c>
      <c r="D118" s="3" t="str">
        <f t="shared" si="68"/>
        <v>中ブロ0</v>
      </c>
      <c r="E118" s="3">
        <f t="shared" si="84"/>
        <v>0</v>
      </c>
      <c r="F118" s="3" t="str">
        <f t="shared" si="69"/>
        <v>中ブロ0</v>
      </c>
      <c r="G118" s="3">
        <f t="shared" si="85"/>
        <v>0</v>
      </c>
      <c r="H118" s="3" t="str">
        <f t="shared" si="70"/>
        <v>本大会0</v>
      </c>
      <c r="I118" s="3" t="str">
        <f t="shared" si="71"/>
        <v>本大会0</v>
      </c>
      <c r="J118" s="3">
        <f t="shared" si="86"/>
        <v>0</v>
      </c>
      <c r="K118" s="3" t="str">
        <f t="shared" si="72"/>
        <v>本大会0</v>
      </c>
      <c r="L118" s="3">
        <f t="shared" si="87"/>
        <v>0</v>
      </c>
      <c r="M118" s="3" t="str">
        <f t="shared" si="73"/>
        <v>0</v>
      </c>
      <c r="N118" s="3" t="str">
        <f t="shared" si="74"/>
        <v>0</v>
      </c>
      <c r="O118" s="3" t="str">
        <f t="shared" si="75"/>
        <v/>
      </c>
      <c r="P118" s="3" t="str">
        <f t="shared" si="76"/>
        <v>0</v>
      </c>
      <c r="Q118" s="68" t="str">
        <f t="shared" si="77"/>
        <v/>
      </c>
      <c r="R118" s="69">
        <f t="shared" si="78"/>
        <v>0</v>
      </c>
      <c r="S118" s="72">
        <f t="shared" si="79"/>
        <v>108</v>
      </c>
      <c r="T118" s="66"/>
      <c r="U118" s="67"/>
      <c r="V118" s="67"/>
      <c r="W118" s="66"/>
      <c r="X118" s="67"/>
      <c r="Y118" s="66"/>
      <c r="Z118" s="79"/>
      <c r="AA118" s="78"/>
      <c r="AB118" s="67"/>
      <c r="AC118" s="79"/>
      <c r="AD118" s="78" t="str">
        <f t="shared" si="80"/>
        <v/>
      </c>
      <c r="AE118" s="79" t="str">
        <f t="shared" si="81"/>
        <v/>
      </c>
      <c r="AF118" s="78"/>
      <c r="AG118" s="67"/>
      <c r="AH118" s="79"/>
      <c r="AI118" s="82"/>
      <c r="AJ118" s="66"/>
      <c r="AK118" s="73"/>
      <c r="AL118" s="3">
        <f t="shared" si="82"/>
        <v>0</v>
      </c>
    </row>
    <row r="119" spans="1:38" x14ac:dyDescent="0.45">
      <c r="A119" s="3">
        <f t="shared" si="66"/>
        <v>0</v>
      </c>
      <c r="B119" s="3">
        <f t="shared" si="83"/>
        <v>0</v>
      </c>
      <c r="C119" s="3" t="str">
        <f t="shared" si="67"/>
        <v>中ブロ0</v>
      </c>
      <c r="D119" s="3" t="str">
        <f t="shared" si="68"/>
        <v>中ブロ0</v>
      </c>
      <c r="E119" s="3">
        <f t="shared" si="84"/>
        <v>0</v>
      </c>
      <c r="F119" s="3" t="str">
        <f t="shared" si="69"/>
        <v>中ブロ0</v>
      </c>
      <c r="G119" s="3">
        <f t="shared" si="85"/>
        <v>0</v>
      </c>
      <c r="H119" s="3" t="str">
        <f t="shared" si="70"/>
        <v>本大会0</v>
      </c>
      <c r="I119" s="3" t="str">
        <f t="shared" si="71"/>
        <v>本大会0</v>
      </c>
      <c r="J119" s="3">
        <f t="shared" si="86"/>
        <v>0</v>
      </c>
      <c r="K119" s="3" t="str">
        <f t="shared" si="72"/>
        <v>本大会0</v>
      </c>
      <c r="L119" s="3">
        <f t="shared" si="87"/>
        <v>0</v>
      </c>
      <c r="M119" s="3" t="str">
        <f t="shared" si="73"/>
        <v>0</v>
      </c>
      <c r="N119" s="3" t="str">
        <f t="shared" si="74"/>
        <v>0</v>
      </c>
      <c r="O119" s="3" t="str">
        <f t="shared" si="75"/>
        <v/>
      </c>
      <c r="P119" s="3" t="str">
        <f t="shared" si="76"/>
        <v>0</v>
      </c>
      <c r="Q119" s="68" t="str">
        <f t="shared" si="77"/>
        <v/>
      </c>
      <c r="R119" s="69">
        <f t="shared" si="78"/>
        <v>0</v>
      </c>
      <c r="S119" s="72">
        <f t="shared" si="79"/>
        <v>109</v>
      </c>
      <c r="T119" s="66"/>
      <c r="U119" s="67"/>
      <c r="V119" s="67"/>
      <c r="W119" s="66"/>
      <c r="X119" s="67"/>
      <c r="Y119" s="66"/>
      <c r="Z119" s="79"/>
      <c r="AA119" s="78"/>
      <c r="AB119" s="67"/>
      <c r="AC119" s="79"/>
      <c r="AD119" s="78" t="str">
        <f t="shared" si="80"/>
        <v/>
      </c>
      <c r="AE119" s="79" t="str">
        <f t="shared" si="81"/>
        <v/>
      </c>
      <c r="AF119" s="78"/>
      <c r="AG119" s="67"/>
      <c r="AH119" s="79"/>
      <c r="AI119" s="82"/>
      <c r="AJ119" s="66"/>
      <c r="AK119" s="73"/>
      <c r="AL119" s="3">
        <f t="shared" si="82"/>
        <v>0</v>
      </c>
    </row>
    <row r="120" spans="1:38" x14ac:dyDescent="0.45">
      <c r="A120" s="3">
        <f t="shared" si="66"/>
        <v>0</v>
      </c>
      <c r="B120" s="3">
        <f t="shared" si="83"/>
        <v>0</v>
      </c>
      <c r="C120" s="3" t="str">
        <f t="shared" si="67"/>
        <v>中ブロ0</v>
      </c>
      <c r="D120" s="3" t="str">
        <f t="shared" si="68"/>
        <v>中ブロ0</v>
      </c>
      <c r="E120" s="3">
        <f t="shared" si="84"/>
        <v>0</v>
      </c>
      <c r="F120" s="3" t="str">
        <f t="shared" si="69"/>
        <v>中ブロ0</v>
      </c>
      <c r="G120" s="3">
        <f t="shared" si="85"/>
        <v>0</v>
      </c>
      <c r="H120" s="3" t="str">
        <f t="shared" si="70"/>
        <v>本大会0</v>
      </c>
      <c r="I120" s="3" t="str">
        <f t="shared" si="71"/>
        <v>本大会0</v>
      </c>
      <c r="J120" s="3">
        <f t="shared" si="86"/>
        <v>0</v>
      </c>
      <c r="K120" s="3" t="str">
        <f t="shared" si="72"/>
        <v>本大会0</v>
      </c>
      <c r="L120" s="3">
        <f t="shared" si="87"/>
        <v>0</v>
      </c>
      <c r="M120" s="3" t="str">
        <f t="shared" si="73"/>
        <v>0</v>
      </c>
      <c r="N120" s="3" t="str">
        <f t="shared" si="74"/>
        <v>0</v>
      </c>
      <c r="O120" s="3" t="str">
        <f t="shared" si="75"/>
        <v/>
      </c>
      <c r="P120" s="3" t="str">
        <f t="shared" si="76"/>
        <v>0</v>
      </c>
      <c r="Q120" s="68" t="str">
        <f t="shared" si="77"/>
        <v/>
      </c>
      <c r="R120" s="69">
        <f t="shared" si="78"/>
        <v>0</v>
      </c>
      <c r="S120" s="72">
        <f t="shared" si="79"/>
        <v>110</v>
      </c>
      <c r="T120" s="66"/>
      <c r="U120" s="67"/>
      <c r="V120" s="67"/>
      <c r="W120" s="66"/>
      <c r="X120" s="67"/>
      <c r="Y120" s="66"/>
      <c r="Z120" s="79"/>
      <c r="AA120" s="78"/>
      <c r="AB120" s="67"/>
      <c r="AC120" s="79"/>
      <c r="AD120" s="78" t="str">
        <f t="shared" si="80"/>
        <v/>
      </c>
      <c r="AE120" s="79" t="str">
        <f t="shared" si="81"/>
        <v/>
      </c>
      <c r="AF120" s="78"/>
      <c r="AG120" s="67"/>
      <c r="AH120" s="79"/>
      <c r="AI120" s="82"/>
      <c r="AJ120" s="66"/>
      <c r="AK120" s="73"/>
      <c r="AL120" s="3">
        <f t="shared" si="82"/>
        <v>0</v>
      </c>
    </row>
    <row r="121" spans="1:38" x14ac:dyDescent="0.45">
      <c r="A121" s="3">
        <f t="shared" si="66"/>
        <v>0</v>
      </c>
      <c r="B121" s="3">
        <f t="shared" si="83"/>
        <v>0</v>
      </c>
      <c r="C121" s="3" t="str">
        <f t="shared" si="67"/>
        <v>中ブロ0</v>
      </c>
      <c r="D121" s="3" t="str">
        <f t="shared" si="68"/>
        <v>中ブロ0</v>
      </c>
      <c r="E121" s="3">
        <f t="shared" si="84"/>
        <v>0</v>
      </c>
      <c r="F121" s="3" t="str">
        <f t="shared" si="69"/>
        <v>中ブロ0</v>
      </c>
      <c r="G121" s="3">
        <f t="shared" si="85"/>
        <v>0</v>
      </c>
      <c r="H121" s="3" t="str">
        <f t="shared" si="70"/>
        <v>本大会0</v>
      </c>
      <c r="I121" s="3" t="str">
        <f t="shared" si="71"/>
        <v>本大会0</v>
      </c>
      <c r="J121" s="3">
        <f t="shared" si="86"/>
        <v>0</v>
      </c>
      <c r="K121" s="3" t="str">
        <f t="shared" si="72"/>
        <v>本大会0</v>
      </c>
      <c r="L121" s="3">
        <f t="shared" si="87"/>
        <v>0</v>
      </c>
      <c r="M121" s="3" t="str">
        <f t="shared" si="73"/>
        <v>0</v>
      </c>
      <c r="N121" s="3" t="str">
        <f t="shared" si="74"/>
        <v>0</v>
      </c>
      <c r="O121" s="3" t="str">
        <f t="shared" si="75"/>
        <v/>
      </c>
      <c r="P121" s="3" t="str">
        <f t="shared" si="76"/>
        <v>0</v>
      </c>
      <c r="Q121" s="68" t="str">
        <f t="shared" si="77"/>
        <v/>
      </c>
      <c r="R121" s="69">
        <f t="shared" si="78"/>
        <v>0</v>
      </c>
      <c r="S121" s="72">
        <f t="shared" si="79"/>
        <v>111</v>
      </c>
      <c r="T121" s="66"/>
      <c r="U121" s="67"/>
      <c r="V121" s="67"/>
      <c r="W121" s="66"/>
      <c r="X121" s="67"/>
      <c r="Y121" s="66"/>
      <c r="Z121" s="79"/>
      <c r="AA121" s="78"/>
      <c r="AB121" s="67"/>
      <c r="AC121" s="79"/>
      <c r="AD121" s="78" t="str">
        <f t="shared" si="80"/>
        <v/>
      </c>
      <c r="AE121" s="79" t="str">
        <f t="shared" si="81"/>
        <v/>
      </c>
      <c r="AF121" s="78"/>
      <c r="AG121" s="67"/>
      <c r="AH121" s="79"/>
      <c r="AI121" s="82"/>
      <c r="AJ121" s="66"/>
      <c r="AK121" s="73"/>
      <c r="AL121" s="3">
        <f t="shared" si="82"/>
        <v>0</v>
      </c>
    </row>
    <row r="122" spans="1:38" x14ac:dyDescent="0.45">
      <c r="A122" s="3">
        <f t="shared" si="66"/>
        <v>0</v>
      </c>
      <c r="B122" s="3">
        <f t="shared" si="83"/>
        <v>0</v>
      </c>
      <c r="C122" s="3" t="str">
        <f t="shared" si="67"/>
        <v>中ブロ0</v>
      </c>
      <c r="D122" s="3" t="str">
        <f t="shared" si="68"/>
        <v>中ブロ0</v>
      </c>
      <c r="E122" s="3">
        <f t="shared" si="84"/>
        <v>0</v>
      </c>
      <c r="F122" s="3" t="str">
        <f t="shared" si="69"/>
        <v>中ブロ0</v>
      </c>
      <c r="G122" s="3">
        <f t="shared" si="85"/>
        <v>0</v>
      </c>
      <c r="H122" s="3" t="str">
        <f t="shared" si="70"/>
        <v>本大会0</v>
      </c>
      <c r="I122" s="3" t="str">
        <f t="shared" si="71"/>
        <v>本大会0</v>
      </c>
      <c r="J122" s="3">
        <f t="shared" si="86"/>
        <v>0</v>
      </c>
      <c r="K122" s="3" t="str">
        <f t="shared" si="72"/>
        <v>本大会0</v>
      </c>
      <c r="L122" s="3">
        <f t="shared" si="87"/>
        <v>0</v>
      </c>
      <c r="M122" s="3" t="str">
        <f t="shared" si="73"/>
        <v>0</v>
      </c>
      <c r="N122" s="3" t="str">
        <f t="shared" si="74"/>
        <v>0</v>
      </c>
      <c r="O122" s="3" t="str">
        <f t="shared" si="75"/>
        <v/>
      </c>
      <c r="P122" s="3" t="str">
        <f t="shared" si="76"/>
        <v>0</v>
      </c>
      <c r="Q122" s="68" t="str">
        <f t="shared" si="77"/>
        <v/>
      </c>
      <c r="R122" s="69">
        <f t="shared" si="78"/>
        <v>0</v>
      </c>
      <c r="S122" s="72">
        <f t="shared" si="79"/>
        <v>112</v>
      </c>
      <c r="T122" s="66"/>
      <c r="U122" s="67"/>
      <c r="V122" s="67"/>
      <c r="W122" s="66"/>
      <c r="X122" s="67"/>
      <c r="Y122" s="66"/>
      <c r="Z122" s="79"/>
      <c r="AA122" s="78"/>
      <c r="AB122" s="67"/>
      <c r="AC122" s="79"/>
      <c r="AD122" s="78" t="str">
        <f t="shared" si="80"/>
        <v/>
      </c>
      <c r="AE122" s="79" t="str">
        <f t="shared" si="81"/>
        <v/>
      </c>
      <c r="AF122" s="78"/>
      <c r="AG122" s="67"/>
      <c r="AH122" s="79"/>
      <c r="AI122" s="82"/>
      <c r="AJ122" s="66"/>
      <c r="AK122" s="73"/>
      <c r="AL122" s="3">
        <f t="shared" si="82"/>
        <v>0</v>
      </c>
    </row>
    <row r="123" spans="1:38" x14ac:dyDescent="0.45">
      <c r="A123" s="3">
        <f t="shared" si="66"/>
        <v>0</v>
      </c>
      <c r="B123" s="3">
        <f t="shared" si="83"/>
        <v>0</v>
      </c>
      <c r="C123" s="3" t="str">
        <f t="shared" si="67"/>
        <v>中ブロ0</v>
      </c>
      <c r="D123" s="3" t="str">
        <f t="shared" si="68"/>
        <v>中ブロ0</v>
      </c>
      <c r="E123" s="3">
        <f t="shared" si="84"/>
        <v>0</v>
      </c>
      <c r="F123" s="3" t="str">
        <f t="shared" si="69"/>
        <v>中ブロ0</v>
      </c>
      <c r="G123" s="3">
        <f t="shared" si="85"/>
        <v>0</v>
      </c>
      <c r="H123" s="3" t="str">
        <f t="shared" si="70"/>
        <v>本大会0</v>
      </c>
      <c r="I123" s="3" t="str">
        <f t="shared" si="71"/>
        <v>本大会0</v>
      </c>
      <c r="J123" s="3">
        <f t="shared" si="86"/>
        <v>0</v>
      </c>
      <c r="K123" s="3" t="str">
        <f t="shared" si="72"/>
        <v>本大会0</v>
      </c>
      <c r="L123" s="3">
        <f t="shared" si="87"/>
        <v>0</v>
      </c>
      <c r="M123" s="3" t="str">
        <f t="shared" si="73"/>
        <v>0</v>
      </c>
      <c r="N123" s="3" t="str">
        <f t="shared" si="74"/>
        <v>0</v>
      </c>
      <c r="O123" s="3" t="str">
        <f t="shared" si="75"/>
        <v/>
      </c>
      <c r="P123" s="3" t="str">
        <f t="shared" si="76"/>
        <v>0</v>
      </c>
      <c r="Q123" s="68" t="str">
        <f t="shared" si="77"/>
        <v/>
      </c>
      <c r="R123" s="69">
        <f t="shared" si="78"/>
        <v>0</v>
      </c>
      <c r="S123" s="72">
        <f t="shared" si="79"/>
        <v>113</v>
      </c>
      <c r="T123" s="66"/>
      <c r="U123" s="67"/>
      <c r="V123" s="67"/>
      <c r="W123" s="66"/>
      <c r="X123" s="67"/>
      <c r="Y123" s="66"/>
      <c r="Z123" s="79"/>
      <c r="AA123" s="78"/>
      <c r="AB123" s="67"/>
      <c r="AC123" s="79"/>
      <c r="AD123" s="78" t="str">
        <f t="shared" si="80"/>
        <v/>
      </c>
      <c r="AE123" s="79" t="str">
        <f t="shared" si="81"/>
        <v/>
      </c>
      <c r="AF123" s="78"/>
      <c r="AG123" s="67"/>
      <c r="AH123" s="79"/>
      <c r="AI123" s="82"/>
      <c r="AJ123" s="66"/>
      <c r="AK123" s="73"/>
      <c r="AL123" s="3">
        <f t="shared" si="82"/>
        <v>0</v>
      </c>
    </row>
    <row r="124" spans="1:38" x14ac:dyDescent="0.45">
      <c r="A124" s="3">
        <f t="shared" si="66"/>
        <v>0</v>
      </c>
      <c r="B124" s="3">
        <f t="shared" si="83"/>
        <v>0</v>
      </c>
      <c r="C124" s="3" t="str">
        <f t="shared" si="67"/>
        <v>中ブロ0</v>
      </c>
      <c r="D124" s="3" t="str">
        <f t="shared" si="68"/>
        <v>中ブロ0</v>
      </c>
      <c r="E124" s="3">
        <f t="shared" si="84"/>
        <v>0</v>
      </c>
      <c r="F124" s="3" t="str">
        <f t="shared" si="69"/>
        <v>中ブロ0</v>
      </c>
      <c r="G124" s="3">
        <f t="shared" si="85"/>
        <v>0</v>
      </c>
      <c r="H124" s="3" t="str">
        <f t="shared" si="70"/>
        <v>本大会0</v>
      </c>
      <c r="I124" s="3" t="str">
        <f t="shared" si="71"/>
        <v>本大会0</v>
      </c>
      <c r="J124" s="3">
        <f t="shared" si="86"/>
        <v>0</v>
      </c>
      <c r="K124" s="3" t="str">
        <f t="shared" si="72"/>
        <v>本大会0</v>
      </c>
      <c r="L124" s="3">
        <f t="shared" si="87"/>
        <v>0</v>
      </c>
      <c r="M124" s="3" t="str">
        <f t="shared" si="73"/>
        <v>0</v>
      </c>
      <c r="N124" s="3" t="str">
        <f t="shared" si="74"/>
        <v>0</v>
      </c>
      <c r="O124" s="3" t="str">
        <f t="shared" si="75"/>
        <v/>
      </c>
      <c r="P124" s="3" t="str">
        <f t="shared" si="76"/>
        <v>0</v>
      </c>
      <c r="Q124" s="68" t="str">
        <f t="shared" si="77"/>
        <v/>
      </c>
      <c r="R124" s="69">
        <f t="shared" si="78"/>
        <v>0</v>
      </c>
      <c r="S124" s="72">
        <f t="shared" si="79"/>
        <v>114</v>
      </c>
      <c r="T124" s="66"/>
      <c r="U124" s="67"/>
      <c r="V124" s="67"/>
      <c r="W124" s="66"/>
      <c r="X124" s="67"/>
      <c r="Y124" s="66"/>
      <c r="Z124" s="79"/>
      <c r="AA124" s="78"/>
      <c r="AB124" s="67"/>
      <c r="AC124" s="79"/>
      <c r="AD124" s="78" t="str">
        <f t="shared" si="80"/>
        <v/>
      </c>
      <c r="AE124" s="79" t="str">
        <f t="shared" si="81"/>
        <v/>
      </c>
      <c r="AF124" s="78"/>
      <c r="AG124" s="67"/>
      <c r="AH124" s="79"/>
      <c r="AI124" s="82"/>
      <c r="AJ124" s="66"/>
      <c r="AK124" s="73"/>
      <c r="AL124" s="3">
        <f t="shared" si="82"/>
        <v>0</v>
      </c>
    </row>
    <row r="125" spans="1:38" x14ac:dyDescent="0.45">
      <c r="A125" s="3">
        <f t="shared" si="66"/>
        <v>0</v>
      </c>
      <c r="B125" s="3">
        <f t="shared" si="83"/>
        <v>0</v>
      </c>
      <c r="C125" s="3" t="str">
        <f t="shared" si="67"/>
        <v>中ブロ0</v>
      </c>
      <c r="D125" s="3" t="str">
        <f t="shared" si="68"/>
        <v>中ブロ0</v>
      </c>
      <c r="E125" s="3">
        <f t="shared" si="84"/>
        <v>0</v>
      </c>
      <c r="F125" s="3" t="str">
        <f t="shared" si="69"/>
        <v>中ブロ0</v>
      </c>
      <c r="G125" s="3">
        <f t="shared" si="85"/>
        <v>0</v>
      </c>
      <c r="H125" s="3" t="str">
        <f t="shared" si="70"/>
        <v>本大会0</v>
      </c>
      <c r="I125" s="3" t="str">
        <f t="shared" si="71"/>
        <v>本大会0</v>
      </c>
      <c r="J125" s="3">
        <f t="shared" si="86"/>
        <v>0</v>
      </c>
      <c r="K125" s="3" t="str">
        <f t="shared" si="72"/>
        <v>本大会0</v>
      </c>
      <c r="L125" s="3">
        <f t="shared" si="87"/>
        <v>0</v>
      </c>
      <c r="M125" s="3" t="str">
        <f t="shared" si="73"/>
        <v>0</v>
      </c>
      <c r="N125" s="3" t="str">
        <f t="shared" si="74"/>
        <v>0</v>
      </c>
      <c r="O125" s="3" t="str">
        <f t="shared" si="75"/>
        <v/>
      </c>
      <c r="P125" s="3" t="str">
        <f t="shared" si="76"/>
        <v>0</v>
      </c>
      <c r="Q125" s="68" t="str">
        <f t="shared" si="77"/>
        <v/>
      </c>
      <c r="R125" s="69">
        <f t="shared" si="78"/>
        <v>0</v>
      </c>
      <c r="S125" s="72">
        <f t="shared" si="79"/>
        <v>115</v>
      </c>
      <c r="T125" s="66"/>
      <c r="U125" s="67"/>
      <c r="V125" s="67"/>
      <c r="W125" s="66"/>
      <c r="X125" s="67"/>
      <c r="Y125" s="66"/>
      <c r="Z125" s="79"/>
      <c r="AA125" s="78"/>
      <c r="AB125" s="67"/>
      <c r="AC125" s="79"/>
      <c r="AD125" s="78" t="str">
        <f t="shared" si="80"/>
        <v/>
      </c>
      <c r="AE125" s="79" t="str">
        <f t="shared" si="81"/>
        <v/>
      </c>
      <c r="AF125" s="78"/>
      <c r="AG125" s="67"/>
      <c r="AH125" s="79"/>
      <c r="AI125" s="82"/>
      <c r="AJ125" s="66"/>
      <c r="AK125" s="73"/>
      <c r="AL125" s="3">
        <f t="shared" si="82"/>
        <v>0</v>
      </c>
    </row>
    <row r="126" spans="1:38" x14ac:dyDescent="0.45">
      <c r="A126" s="3">
        <f t="shared" si="66"/>
        <v>0</v>
      </c>
      <c r="B126" s="3">
        <f t="shared" si="83"/>
        <v>0</v>
      </c>
      <c r="C126" s="3" t="str">
        <f t="shared" si="67"/>
        <v>中ブロ0</v>
      </c>
      <c r="D126" s="3" t="str">
        <f t="shared" si="68"/>
        <v>中ブロ0</v>
      </c>
      <c r="E126" s="3">
        <f t="shared" si="84"/>
        <v>0</v>
      </c>
      <c r="F126" s="3" t="str">
        <f t="shared" si="69"/>
        <v>中ブロ0</v>
      </c>
      <c r="G126" s="3">
        <f t="shared" si="85"/>
        <v>0</v>
      </c>
      <c r="H126" s="3" t="str">
        <f t="shared" si="70"/>
        <v>本大会0</v>
      </c>
      <c r="I126" s="3" t="str">
        <f t="shared" si="71"/>
        <v>本大会0</v>
      </c>
      <c r="J126" s="3">
        <f t="shared" si="86"/>
        <v>0</v>
      </c>
      <c r="K126" s="3" t="str">
        <f t="shared" si="72"/>
        <v>本大会0</v>
      </c>
      <c r="L126" s="3">
        <f t="shared" si="87"/>
        <v>0</v>
      </c>
      <c r="M126" s="3" t="str">
        <f t="shared" si="73"/>
        <v>0</v>
      </c>
      <c r="N126" s="3" t="str">
        <f t="shared" si="74"/>
        <v>0</v>
      </c>
      <c r="O126" s="3" t="str">
        <f t="shared" si="75"/>
        <v/>
      </c>
      <c r="P126" s="3" t="str">
        <f t="shared" si="76"/>
        <v>0</v>
      </c>
      <c r="Q126" s="68" t="str">
        <f t="shared" si="77"/>
        <v/>
      </c>
      <c r="R126" s="69">
        <f t="shared" si="78"/>
        <v>0</v>
      </c>
      <c r="S126" s="72">
        <f t="shared" si="79"/>
        <v>116</v>
      </c>
      <c r="T126" s="66"/>
      <c r="U126" s="67"/>
      <c r="V126" s="67"/>
      <c r="W126" s="66"/>
      <c r="X126" s="67"/>
      <c r="Y126" s="66"/>
      <c r="Z126" s="79"/>
      <c r="AA126" s="78"/>
      <c r="AB126" s="67"/>
      <c r="AC126" s="79"/>
      <c r="AD126" s="78" t="str">
        <f t="shared" si="80"/>
        <v/>
      </c>
      <c r="AE126" s="79" t="str">
        <f t="shared" si="81"/>
        <v/>
      </c>
      <c r="AF126" s="78"/>
      <c r="AG126" s="67"/>
      <c r="AH126" s="79"/>
      <c r="AI126" s="82"/>
      <c r="AJ126" s="66"/>
      <c r="AK126" s="73"/>
      <c r="AL126" s="3">
        <f t="shared" si="82"/>
        <v>0</v>
      </c>
    </row>
    <row r="127" spans="1:38" x14ac:dyDescent="0.45">
      <c r="A127" s="3">
        <f t="shared" si="66"/>
        <v>0</v>
      </c>
      <c r="B127" s="3">
        <f t="shared" si="83"/>
        <v>0</v>
      </c>
      <c r="C127" s="3" t="str">
        <f t="shared" si="67"/>
        <v>中ブロ0</v>
      </c>
      <c r="D127" s="3" t="str">
        <f t="shared" si="68"/>
        <v>中ブロ0</v>
      </c>
      <c r="E127" s="3">
        <f t="shared" si="84"/>
        <v>0</v>
      </c>
      <c r="F127" s="3" t="str">
        <f t="shared" si="69"/>
        <v>中ブロ0</v>
      </c>
      <c r="G127" s="3">
        <f t="shared" si="85"/>
        <v>0</v>
      </c>
      <c r="H127" s="3" t="str">
        <f t="shared" si="70"/>
        <v>本大会0</v>
      </c>
      <c r="I127" s="3" t="str">
        <f t="shared" si="71"/>
        <v>本大会0</v>
      </c>
      <c r="J127" s="3">
        <f t="shared" si="86"/>
        <v>0</v>
      </c>
      <c r="K127" s="3" t="str">
        <f t="shared" si="72"/>
        <v>本大会0</v>
      </c>
      <c r="L127" s="3">
        <f t="shared" si="87"/>
        <v>0</v>
      </c>
      <c r="M127" s="3" t="str">
        <f t="shared" si="73"/>
        <v>0</v>
      </c>
      <c r="N127" s="3" t="str">
        <f t="shared" si="74"/>
        <v>0</v>
      </c>
      <c r="O127" s="3" t="str">
        <f t="shared" si="75"/>
        <v/>
      </c>
      <c r="P127" s="3" t="str">
        <f t="shared" si="76"/>
        <v>0</v>
      </c>
      <c r="Q127" s="68" t="str">
        <f t="shared" si="77"/>
        <v/>
      </c>
      <c r="R127" s="69">
        <f t="shared" si="78"/>
        <v>0</v>
      </c>
      <c r="S127" s="72">
        <f t="shared" si="79"/>
        <v>117</v>
      </c>
      <c r="T127" s="66"/>
      <c r="U127" s="67"/>
      <c r="V127" s="67"/>
      <c r="W127" s="66"/>
      <c r="X127" s="67"/>
      <c r="Y127" s="66"/>
      <c r="Z127" s="79"/>
      <c r="AA127" s="78"/>
      <c r="AB127" s="67"/>
      <c r="AC127" s="79"/>
      <c r="AD127" s="78" t="str">
        <f t="shared" si="80"/>
        <v/>
      </c>
      <c r="AE127" s="79" t="str">
        <f t="shared" si="81"/>
        <v/>
      </c>
      <c r="AF127" s="78"/>
      <c r="AG127" s="67"/>
      <c r="AH127" s="79"/>
      <c r="AI127" s="82"/>
      <c r="AJ127" s="66"/>
      <c r="AK127" s="73"/>
      <c r="AL127" s="3">
        <f t="shared" si="82"/>
        <v>0</v>
      </c>
    </row>
    <row r="128" spans="1:38" x14ac:dyDescent="0.45">
      <c r="A128" s="3">
        <f t="shared" si="66"/>
        <v>0</v>
      </c>
      <c r="B128" s="3">
        <f t="shared" si="83"/>
        <v>0</v>
      </c>
      <c r="C128" s="3" t="str">
        <f t="shared" si="67"/>
        <v>中ブロ0</v>
      </c>
      <c r="D128" s="3" t="str">
        <f t="shared" si="68"/>
        <v>中ブロ0</v>
      </c>
      <c r="E128" s="3">
        <f t="shared" si="84"/>
        <v>0</v>
      </c>
      <c r="F128" s="3" t="str">
        <f t="shared" si="69"/>
        <v>中ブロ0</v>
      </c>
      <c r="G128" s="3">
        <f t="shared" si="85"/>
        <v>0</v>
      </c>
      <c r="H128" s="3" t="str">
        <f t="shared" si="70"/>
        <v>本大会0</v>
      </c>
      <c r="I128" s="3" t="str">
        <f t="shared" si="71"/>
        <v>本大会0</v>
      </c>
      <c r="J128" s="3">
        <f t="shared" si="86"/>
        <v>0</v>
      </c>
      <c r="K128" s="3" t="str">
        <f t="shared" si="72"/>
        <v>本大会0</v>
      </c>
      <c r="L128" s="3">
        <f t="shared" si="87"/>
        <v>0</v>
      </c>
      <c r="M128" s="3" t="str">
        <f t="shared" si="73"/>
        <v>0</v>
      </c>
      <c r="N128" s="3" t="str">
        <f t="shared" si="74"/>
        <v>0</v>
      </c>
      <c r="O128" s="3" t="str">
        <f t="shared" si="75"/>
        <v/>
      </c>
      <c r="P128" s="3" t="str">
        <f t="shared" si="76"/>
        <v>0</v>
      </c>
      <c r="Q128" s="68" t="str">
        <f t="shared" si="77"/>
        <v/>
      </c>
      <c r="R128" s="69">
        <f t="shared" si="78"/>
        <v>0</v>
      </c>
      <c r="S128" s="72">
        <f t="shared" si="79"/>
        <v>118</v>
      </c>
      <c r="T128" s="66"/>
      <c r="U128" s="67"/>
      <c r="V128" s="67"/>
      <c r="W128" s="66"/>
      <c r="X128" s="67"/>
      <c r="Y128" s="66"/>
      <c r="Z128" s="79"/>
      <c r="AA128" s="78"/>
      <c r="AB128" s="67"/>
      <c r="AC128" s="79"/>
      <c r="AD128" s="78" t="str">
        <f t="shared" si="80"/>
        <v/>
      </c>
      <c r="AE128" s="79" t="str">
        <f t="shared" si="81"/>
        <v/>
      </c>
      <c r="AF128" s="78"/>
      <c r="AG128" s="67"/>
      <c r="AH128" s="79"/>
      <c r="AI128" s="82"/>
      <c r="AJ128" s="66"/>
      <c r="AK128" s="73"/>
      <c r="AL128" s="3">
        <f t="shared" si="82"/>
        <v>0</v>
      </c>
    </row>
    <row r="129" spans="1:38" x14ac:dyDescent="0.45">
      <c r="A129" s="3">
        <f t="shared" si="66"/>
        <v>0</v>
      </c>
      <c r="B129" s="3">
        <f t="shared" si="83"/>
        <v>0</v>
      </c>
      <c r="C129" s="3" t="str">
        <f t="shared" si="67"/>
        <v>中ブロ0</v>
      </c>
      <c r="D129" s="3" t="str">
        <f t="shared" si="68"/>
        <v>中ブロ0</v>
      </c>
      <c r="E129" s="3">
        <f t="shared" si="84"/>
        <v>0</v>
      </c>
      <c r="F129" s="3" t="str">
        <f t="shared" si="69"/>
        <v>中ブロ0</v>
      </c>
      <c r="G129" s="3">
        <f t="shared" si="85"/>
        <v>0</v>
      </c>
      <c r="H129" s="3" t="str">
        <f t="shared" si="70"/>
        <v>本大会0</v>
      </c>
      <c r="I129" s="3" t="str">
        <f t="shared" si="71"/>
        <v>本大会0</v>
      </c>
      <c r="J129" s="3">
        <f t="shared" si="86"/>
        <v>0</v>
      </c>
      <c r="K129" s="3" t="str">
        <f t="shared" si="72"/>
        <v>本大会0</v>
      </c>
      <c r="L129" s="3">
        <f t="shared" si="87"/>
        <v>0</v>
      </c>
      <c r="M129" s="3" t="str">
        <f t="shared" si="73"/>
        <v>0</v>
      </c>
      <c r="N129" s="3" t="str">
        <f t="shared" si="74"/>
        <v>0</v>
      </c>
      <c r="O129" s="3" t="str">
        <f t="shared" si="75"/>
        <v/>
      </c>
      <c r="P129" s="3" t="str">
        <f t="shared" si="76"/>
        <v>0</v>
      </c>
      <c r="Q129" s="68" t="str">
        <f t="shared" si="77"/>
        <v/>
      </c>
      <c r="R129" s="69">
        <f t="shared" si="78"/>
        <v>0</v>
      </c>
      <c r="S129" s="72">
        <f t="shared" si="79"/>
        <v>119</v>
      </c>
      <c r="T129" s="66"/>
      <c r="U129" s="67"/>
      <c r="V129" s="67"/>
      <c r="W129" s="66"/>
      <c r="X129" s="67"/>
      <c r="Y129" s="66"/>
      <c r="Z129" s="79"/>
      <c r="AA129" s="78"/>
      <c r="AB129" s="67"/>
      <c r="AC129" s="79"/>
      <c r="AD129" s="78" t="str">
        <f t="shared" si="80"/>
        <v/>
      </c>
      <c r="AE129" s="79" t="str">
        <f t="shared" si="81"/>
        <v/>
      </c>
      <c r="AF129" s="78"/>
      <c r="AG129" s="67"/>
      <c r="AH129" s="79"/>
      <c r="AI129" s="82"/>
      <c r="AJ129" s="66"/>
      <c r="AK129" s="73"/>
      <c r="AL129" s="3">
        <f t="shared" si="82"/>
        <v>0</v>
      </c>
    </row>
    <row r="130" spans="1:38" x14ac:dyDescent="0.45">
      <c r="A130" s="3">
        <f t="shared" si="66"/>
        <v>0</v>
      </c>
      <c r="B130" s="3">
        <f t="shared" si="83"/>
        <v>0</v>
      </c>
      <c r="C130" s="3" t="str">
        <f t="shared" si="67"/>
        <v>中ブロ0</v>
      </c>
      <c r="D130" s="3" t="str">
        <f t="shared" si="68"/>
        <v>中ブロ0</v>
      </c>
      <c r="E130" s="3">
        <f t="shared" si="84"/>
        <v>0</v>
      </c>
      <c r="F130" s="3" t="str">
        <f t="shared" si="69"/>
        <v>中ブロ0</v>
      </c>
      <c r="G130" s="3">
        <f t="shared" si="85"/>
        <v>0</v>
      </c>
      <c r="H130" s="3" t="str">
        <f t="shared" si="70"/>
        <v>本大会0</v>
      </c>
      <c r="I130" s="3" t="str">
        <f t="shared" si="71"/>
        <v>本大会0</v>
      </c>
      <c r="J130" s="3">
        <f t="shared" si="86"/>
        <v>0</v>
      </c>
      <c r="K130" s="3" t="str">
        <f t="shared" si="72"/>
        <v>本大会0</v>
      </c>
      <c r="L130" s="3">
        <f t="shared" si="87"/>
        <v>0</v>
      </c>
      <c r="M130" s="3" t="str">
        <f t="shared" si="73"/>
        <v>0</v>
      </c>
      <c r="N130" s="3" t="str">
        <f t="shared" si="74"/>
        <v>0</v>
      </c>
      <c r="O130" s="3" t="str">
        <f t="shared" si="75"/>
        <v/>
      </c>
      <c r="P130" s="3" t="str">
        <f t="shared" si="76"/>
        <v>0</v>
      </c>
      <c r="Q130" s="68" t="str">
        <f t="shared" si="77"/>
        <v/>
      </c>
      <c r="R130" s="69">
        <f t="shared" si="78"/>
        <v>0</v>
      </c>
      <c r="S130" s="72">
        <f t="shared" si="79"/>
        <v>120</v>
      </c>
      <c r="T130" s="66"/>
      <c r="U130" s="67"/>
      <c r="V130" s="67"/>
      <c r="W130" s="66"/>
      <c r="X130" s="67"/>
      <c r="Y130" s="66"/>
      <c r="Z130" s="79"/>
      <c r="AA130" s="78"/>
      <c r="AB130" s="67"/>
      <c r="AC130" s="79"/>
      <c r="AD130" s="78" t="str">
        <f t="shared" si="80"/>
        <v/>
      </c>
      <c r="AE130" s="79" t="str">
        <f t="shared" si="81"/>
        <v/>
      </c>
      <c r="AF130" s="78"/>
      <c r="AG130" s="67"/>
      <c r="AH130" s="79"/>
      <c r="AI130" s="82"/>
      <c r="AJ130" s="66"/>
      <c r="AK130" s="73"/>
      <c r="AL130" s="3">
        <f t="shared" si="82"/>
        <v>0</v>
      </c>
    </row>
    <row r="131" spans="1:38" x14ac:dyDescent="0.45">
      <c r="A131" s="3">
        <f t="shared" si="66"/>
        <v>0</v>
      </c>
      <c r="B131" s="3">
        <f t="shared" si="83"/>
        <v>0</v>
      </c>
      <c r="C131" s="3" t="str">
        <f t="shared" si="67"/>
        <v>中ブロ0</v>
      </c>
      <c r="D131" s="3" t="str">
        <f t="shared" si="68"/>
        <v>中ブロ0</v>
      </c>
      <c r="E131" s="3">
        <f t="shared" si="84"/>
        <v>0</v>
      </c>
      <c r="F131" s="3" t="str">
        <f t="shared" si="69"/>
        <v>中ブロ0</v>
      </c>
      <c r="G131" s="3">
        <f t="shared" si="85"/>
        <v>0</v>
      </c>
      <c r="H131" s="3" t="str">
        <f t="shared" si="70"/>
        <v>本大会0</v>
      </c>
      <c r="I131" s="3" t="str">
        <f t="shared" si="71"/>
        <v>本大会0</v>
      </c>
      <c r="J131" s="3">
        <f t="shared" si="86"/>
        <v>0</v>
      </c>
      <c r="K131" s="3" t="str">
        <f t="shared" si="72"/>
        <v>本大会0</v>
      </c>
      <c r="L131" s="3">
        <f t="shared" si="87"/>
        <v>0</v>
      </c>
      <c r="M131" s="3" t="str">
        <f t="shared" si="73"/>
        <v>0</v>
      </c>
      <c r="N131" s="3" t="str">
        <f t="shared" si="74"/>
        <v>0</v>
      </c>
      <c r="O131" s="3" t="str">
        <f t="shared" si="75"/>
        <v/>
      </c>
      <c r="P131" s="3" t="str">
        <f t="shared" si="76"/>
        <v>0</v>
      </c>
      <c r="Q131" s="68" t="str">
        <f t="shared" si="77"/>
        <v/>
      </c>
      <c r="R131" s="69">
        <f t="shared" si="78"/>
        <v>0</v>
      </c>
      <c r="S131" s="72">
        <f t="shared" si="79"/>
        <v>121</v>
      </c>
      <c r="T131" s="66"/>
      <c r="U131" s="67"/>
      <c r="V131" s="67"/>
      <c r="W131" s="66"/>
      <c r="X131" s="67"/>
      <c r="Y131" s="66"/>
      <c r="Z131" s="79"/>
      <c r="AA131" s="78"/>
      <c r="AB131" s="67"/>
      <c r="AC131" s="79"/>
      <c r="AD131" s="78" t="str">
        <f t="shared" si="80"/>
        <v/>
      </c>
      <c r="AE131" s="79" t="str">
        <f t="shared" si="81"/>
        <v/>
      </c>
      <c r="AF131" s="78"/>
      <c r="AG131" s="67"/>
      <c r="AH131" s="79"/>
      <c r="AI131" s="82"/>
      <c r="AJ131" s="66"/>
      <c r="AK131" s="73"/>
      <c r="AL131" s="3">
        <f t="shared" si="82"/>
        <v>0</v>
      </c>
    </row>
    <row r="132" spans="1:38" x14ac:dyDescent="0.45">
      <c r="A132" s="3">
        <f t="shared" si="66"/>
        <v>0</v>
      </c>
      <c r="B132" s="3">
        <f t="shared" si="83"/>
        <v>0</v>
      </c>
      <c r="C132" s="3" t="str">
        <f t="shared" si="67"/>
        <v>中ブロ0</v>
      </c>
      <c r="D132" s="3" t="str">
        <f t="shared" si="68"/>
        <v>中ブロ0</v>
      </c>
      <c r="E132" s="3">
        <f t="shared" si="84"/>
        <v>0</v>
      </c>
      <c r="F132" s="3" t="str">
        <f t="shared" si="69"/>
        <v>中ブロ0</v>
      </c>
      <c r="G132" s="3">
        <f t="shared" si="85"/>
        <v>0</v>
      </c>
      <c r="H132" s="3" t="str">
        <f t="shared" si="70"/>
        <v>本大会0</v>
      </c>
      <c r="I132" s="3" t="str">
        <f t="shared" si="71"/>
        <v>本大会0</v>
      </c>
      <c r="J132" s="3">
        <f t="shared" si="86"/>
        <v>0</v>
      </c>
      <c r="K132" s="3" t="str">
        <f t="shared" si="72"/>
        <v>本大会0</v>
      </c>
      <c r="L132" s="3">
        <f t="shared" si="87"/>
        <v>0</v>
      </c>
      <c r="M132" s="3" t="str">
        <f t="shared" si="73"/>
        <v>0</v>
      </c>
      <c r="N132" s="3" t="str">
        <f t="shared" si="74"/>
        <v>0</v>
      </c>
      <c r="O132" s="3" t="str">
        <f t="shared" si="75"/>
        <v/>
      </c>
      <c r="P132" s="3" t="str">
        <f t="shared" si="76"/>
        <v>0</v>
      </c>
      <c r="Q132" s="68" t="str">
        <f t="shared" si="77"/>
        <v/>
      </c>
      <c r="R132" s="69">
        <f t="shared" si="78"/>
        <v>0</v>
      </c>
      <c r="S132" s="72">
        <f t="shared" si="79"/>
        <v>122</v>
      </c>
      <c r="T132" s="66"/>
      <c r="U132" s="67"/>
      <c r="V132" s="67"/>
      <c r="W132" s="66"/>
      <c r="X132" s="67"/>
      <c r="Y132" s="66"/>
      <c r="Z132" s="79"/>
      <c r="AA132" s="78"/>
      <c r="AB132" s="67"/>
      <c r="AC132" s="79"/>
      <c r="AD132" s="78" t="str">
        <f t="shared" si="80"/>
        <v/>
      </c>
      <c r="AE132" s="79" t="str">
        <f t="shared" si="81"/>
        <v/>
      </c>
      <c r="AF132" s="78"/>
      <c r="AG132" s="67"/>
      <c r="AH132" s="79"/>
      <c r="AI132" s="82"/>
      <c r="AJ132" s="66"/>
      <c r="AK132" s="73"/>
      <c r="AL132" s="3">
        <f t="shared" si="82"/>
        <v>0</v>
      </c>
    </row>
    <row r="133" spans="1:38" x14ac:dyDescent="0.45">
      <c r="A133" s="3">
        <f t="shared" si="66"/>
        <v>0</v>
      </c>
      <c r="B133" s="3">
        <f t="shared" si="83"/>
        <v>0</v>
      </c>
      <c r="C133" s="3" t="str">
        <f t="shared" si="67"/>
        <v>中ブロ0</v>
      </c>
      <c r="D133" s="3" t="str">
        <f t="shared" si="68"/>
        <v>中ブロ0</v>
      </c>
      <c r="E133" s="3">
        <f t="shared" si="84"/>
        <v>0</v>
      </c>
      <c r="F133" s="3" t="str">
        <f t="shared" si="69"/>
        <v>中ブロ0</v>
      </c>
      <c r="G133" s="3">
        <f t="shared" si="85"/>
        <v>0</v>
      </c>
      <c r="H133" s="3" t="str">
        <f t="shared" si="70"/>
        <v>本大会0</v>
      </c>
      <c r="I133" s="3" t="str">
        <f t="shared" si="71"/>
        <v>本大会0</v>
      </c>
      <c r="J133" s="3">
        <f t="shared" si="86"/>
        <v>0</v>
      </c>
      <c r="K133" s="3" t="str">
        <f t="shared" si="72"/>
        <v>本大会0</v>
      </c>
      <c r="L133" s="3">
        <f t="shared" si="87"/>
        <v>0</v>
      </c>
      <c r="M133" s="3" t="str">
        <f t="shared" si="73"/>
        <v>0</v>
      </c>
      <c r="N133" s="3" t="str">
        <f t="shared" si="74"/>
        <v>0</v>
      </c>
      <c r="O133" s="3" t="str">
        <f t="shared" si="75"/>
        <v/>
      </c>
      <c r="P133" s="3" t="str">
        <f t="shared" si="76"/>
        <v>0</v>
      </c>
      <c r="Q133" s="68" t="str">
        <f t="shared" si="77"/>
        <v/>
      </c>
      <c r="R133" s="69">
        <f t="shared" si="78"/>
        <v>0</v>
      </c>
      <c r="S133" s="72">
        <f t="shared" si="79"/>
        <v>123</v>
      </c>
      <c r="T133" s="66"/>
      <c r="U133" s="67"/>
      <c r="V133" s="67"/>
      <c r="W133" s="66"/>
      <c r="X133" s="67"/>
      <c r="Y133" s="66"/>
      <c r="Z133" s="79"/>
      <c r="AA133" s="78"/>
      <c r="AB133" s="67"/>
      <c r="AC133" s="79"/>
      <c r="AD133" s="78" t="str">
        <f t="shared" si="80"/>
        <v/>
      </c>
      <c r="AE133" s="79" t="str">
        <f t="shared" si="81"/>
        <v/>
      </c>
      <c r="AF133" s="78"/>
      <c r="AG133" s="67"/>
      <c r="AH133" s="79"/>
      <c r="AI133" s="82"/>
      <c r="AJ133" s="66"/>
      <c r="AK133" s="73"/>
      <c r="AL133" s="3">
        <f t="shared" si="82"/>
        <v>0</v>
      </c>
    </row>
    <row r="134" spans="1:38" x14ac:dyDescent="0.45">
      <c r="A134" s="3">
        <f t="shared" si="66"/>
        <v>0</v>
      </c>
      <c r="B134" s="3">
        <f t="shared" si="83"/>
        <v>0</v>
      </c>
      <c r="C134" s="3" t="str">
        <f t="shared" si="67"/>
        <v>中ブロ0</v>
      </c>
      <c r="D134" s="3" t="str">
        <f t="shared" si="68"/>
        <v>中ブロ0</v>
      </c>
      <c r="E134" s="3">
        <f t="shared" si="84"/>
        <v>0</v>
      </c>
      <c r="F134" s="3" t="str">
        <f t="shared" si="69"/>
        <v>中ブロ0</v>
      </c>
      <c r="G134" s="3">
        <f t="shared" si="85"/>
        <v>0</v>
      </c>
      <c r="H134" s="3" t="str">
        <f t="shared" si="70"/>
        <v>本大会0</v>
      </c>
      <c r="I134" s="3" t="str">
        <f t="shared" si="71"/>
        <v>本大会0</v>
      </c>
      <c r="J134" s="3">
        <f t="shared" si="86"/>
        <v>0</v>
      </c>
      <c r="K134" s="3" t="str">
        <f t="shared" si="72"/>
        <v>本大会0</v>
      </c>
      <c r="L134" s="3">
        <f t="shared" si="87"/>
        <v>0</v>
      </c>
      <c r="M134" s="3" t="str">
        <f t="shared" si="73"/>
        <v>0</v>
      </c>
      <c r="N134" s="3" t="str">
        <f t="shared" si="74"/>
        <v>0</v>
      </c>
      <c r="O134" s="3" t="str">
        <f t="shared" si="75"/>
        <v/>
      </c>
      <c r="P134" s="3" t="str">
        <f t="shared" si="76"/>
        <v>0</v>
      </c>
      <c r="Q134" s="68" t="str">
        <f t="shared" si="77"/>
        <v/>
      </c>
      <c r="R134" s="69">
        <f t="shared" si="78"/>
        <v>0</v>
      </c>
      <c r="S134" s="72">
        <f t="shared" si="79"/>
        <v>124</v>
      </c>
      <c r="T134" s="66"/>
      <c r="U134" s="67"/>
      <c r="V134" s="67"/>
      <c r="W134" s="66"/>
      <c r="X134" s="67"/>
      <c r="Y134" s="66"/>
      <c r="Z134" s="79"/>
      <c r="AA134" s="78"/>
      <c r="AB134" s="67"/>
      <c r="AC134" s="79"/>
      <c r="AD134" s="78" t="str">
        <f t="shared" si="80"/>
        <v/>
      </c>
      <c r="AE134" s="79" t="str">
        <f t="shared" si="81"/>
        <v/>
      </c>
      <c r="AF134" s="78"/>
      <c r="AG134" s="67"/>
      <c r="AH134" s="79"/>
      <c r="AI134" s="82"/>
      <c r="AJ134" s="66"/>
      <c r="AK134" s="73"/>
      <c r="AL134" s="3">
        <f t="shared" si="82"/>
        <v>0</v>
      </c>
    </row>
    <row r="135" spans="1:38" x14ac:dyDescent="0.45">
      <c r="A135" s="3">
        <f t="shared" si="66"/>
        <v>0</v>
      </c>
      <c r="B135" s="3">
        <f t="shared" si="83"/>
        <v>0</v>
      </c>
      <c r="C135" s="3" t="str">
        <f t="shared" si="67"/>
        <v>中ブロ0</v>
      </c>
      <c r="D135" s="3" t="str">
        <f t="shared" si="68"/>
        <v>中ブロ0</v>
      </c>
      <c r="E135" s="3">
        <f t="shared" si="84"/>
        <v>0</v>
      </c>
      <c r="F135" s="3" t="str">
        <f t="shared" si="69"/>
        <v>中ブロ0</v>
      </c>
      <c r="G135" s="3">
        <f t="shared" si="85"/>
        <v>0</v>
      </c>
      <c r="H135" s="3" t="str">
        <f t="shared" si="70"/>
        <v>本大会0</v>
      </c>
      <c r="I135" s="3" t="str">
        <f t="shared" si="71"/>
        <v>本大会0</v>
      </c>
      <c r="J135" s="3">
        <f t="shared" si="86"/>
        <v>0</v>
      </c>
      <c r="K135" s="3" t="str">
        <f t="shared" si="72"/>
        <v>本大会0</v>
      </c>
      <c r="L135" s="3">
        <f t="shared" si="87"/>
        <v>0</v>
      </c>
      <c r="M135" s="3" t="str">
        <f t="shared" si="73"/>
        <v>0</v>
      </c>
      <c r="N135" s="3" t="str">
        <f t="shared" si="74"/>
        <v>0</v>
      </c>
      <c r="O135" s="3" t="str">
        <f t="shared" si="75"/>
        <v/>
      </c>
      <c r="P135" s="3" t="str">
        <f t="shared" si="76"/>
        <v>0</v>
      </c>
      <c r="Q135" s="68" t="str">
        <f t="shared" si="77"/>
        <v/>
      </c>
      <c r="R135" s="69">
        <f t="shared" si="78"/>
        <v>0</v>
      </c>
      <c r="S135" s="72">
        <f t="shared" si="79"/>
        <v>125</v>
      </c>
      <c r="T135" s="66"/>
      <c r="U135" s="67"/>
      <c r="V135" s="67"/>
      <c r="W135" s="66"/>
      <c r="X135" s="67"/>
      <c r="Y135" s="66"/>
      <c r="Z135" s="79"/>
      <c r="AA135" s="78"/>
      <c r="AB135" s="67"/>
      <c r="AC135" s="79"/>
      <c r="AD135" s="78" t="str">
        <f t="shared" si="80"/>
        <v/>
      </c>
      <c r="AE135" s="79" t="str">
        <f t="shared" si="81"/>
        <v/>
      </c>
      <c r="AF135" s="78"/>
      <c r="AG135" s="67"/>
      <c r="AH135" s="79"/>
      <c r="AI135" s="82"/>
      <c r="AJ135" s="66"/>
      <c r="AK135" s="73"/>
      <c r="AL135" s="3">
        <f t="shared" si="82"/>
        <v>0</v>
      </c>
    </row>
    <row r="136" spans="1:38" x14ac:dyDescent="0.45">
      <c r="A136" s="3">
        <f t="shared" si="66"/>
        <v>0</v>
      </c>
      <c r="B136" s="3">
        <f t="shared" si="83"/>
        <v>0</v>
      </c>
      <c r="C136" s="3" t="str">
        <f t="shared" si="67"/>
        <v>中ブロ0</v>
      </c>
      <c r="D136" s="3" t="str">
        <f t="shared" si="68"/>
        <v>中ブロ0</v>
      </c>
      <c r="E136" s="3">
        <f t="shared" si="84"/>
        <v>0</v>
      </c>
      <c r="F136" s="3" t="str">
        <f t="shared" si="69"/>
        <v>中ブロ0</v>
      </c>
      <c r="G136" s="3">
        <f t="shared" si="85"/>
        <v>0</v>
      </c>
      <c r="H136" s="3" t="str">
        <f t="shared" si="70"/>
        <v>本大会0</v>
      </c>
      <c r="I136" s="3" t="str">
        <f t="shared" si="71"/>
        <v>本大会0</v>
      </c>
      <c r="J136" s="3">
        <f t="shared" si="86"/>
        <v>0</v>
      </c>
      <c r="K136" s="3" t="str">
        <f t="shared" si="72"/>
        <v>本大会0</v>
      </c>
      <c r="L136" s="3">
        <f t="shared" si="87"/>
        <v>0</v>
      </c>
      <c r="M136" s="3" t="str">
        <f t="shared" si="73"/>
        <v>0</v>
      </c>
      <c r="N136" s="3" t="str">
        <f t="shared" si="74"/>
        <v>0</v>
      </c>
      <c r="O136" s="3" t="str">
        <f t="shared" si="75"/>
        <v/>
      </c>
      <c r="P136" s="3" t="str">
        <f t="shared" si="76"/>
        <v>0</v>
      </c>
      <c r="Q136" s="68" t="str">
        <f t="shared" si="77"/>
        <v/>
      </c>
      <c r="R136" s="69">
        <f t="shared" si="78"/>
        <v>0</v>
      </c>
      <c r="S136" s="72">
        <f t="shared" si="79"/>
        <v>126</v>
      </c>
      <c r="T136" s="66"/>
      <c r="U136" s="67"/>
      <c r="V136" s="67"/>
      <c r="W136" s="66"/>
      <c r="X136" s="67"/>
      <c r="Y136" s="66"/>
      <c r="Z136" s="79"/>
      <c r="AA136" s="78"/>
      <c r="AB136" s="67"/>
      <c r="AC136" s="79"/>
      <c r="AD136" s="78" t="str">
        <f t="shared" si="80"/>
        <v/>
      </c>
      <c r="AE136" s="79" t="str">
        <f t="shared" si="81"/>
        <v/>
      </c>
      <c r="AF136" s="78"/>
      <c r="AG136" s="67"/>
      <c r="AH136" s="79"/>
      <c r="AI136" s="82"/>
      <c r="AJ136" s="66"/>
      <c r="AK136" s="73"/>
      <c r="AL136" s="3">
        <f t="shared" si="82"/>
        <v>0</v>
      </c>
    </row>
    <row r="137" spans="1:38" x14ac:dyDescent="0.45">
      <c r="A137" s="3">
        <f t="shared" si="66"/>
        <v>0</v>
      </c>
      <c r="B137" s="3">
        <f t="shared" si="83"/>
        <v>0</v>
      </c>
      <c r="C137" s="3" t="str">
        <f t="shared" si="67"/>
        <v>中ブロ0</v>
      </c>
      <c r="D137" s="3" t="str">
        <f t="shared" si="68"/>
        <v>中ブロ0</v>
      </c>
      <c r="E137" s="3">
        <f t="shared" si="84"/>
        <v>0</v>
      </c>
      <c r="F137" s="3" t="str">
        <f t="shared" si="69"/>
        <v>中ブロ0</v>
      </c>
      <c r="G137" s="3">
        <f t="shared" si="85"/>
        <v>0</v>
      </c>
      <c r="H137" s="3" t="str">
        <f t="shared" si="70"/>
        <v>本大会0</v>
      </c>
      <c r="I137" s="3" t="str">
        <f t="shared" si="71"/>
        <v>本大会0</v>
      </c>
      <c r="J137" s="3">
        <f t="shared" si="86"/>
        <v>0</v>
      </c>
      <c r="K137" s="3" t="str">
        <f t="shared" si="72"/>
        <v>本大会0</v>
      </c>
      <c r="L137" s="3">
        <f t="shared" si="87"/>
        <v>0</v>
      </c>
      <c r="M137" s="3" t="str">
        <f t="shared" si="73"/>
        <v>0</v>
      </c>
      <c r="N137" s="3" t="str">
        <f t="shared" si="74"/>
        <v>0</v>
      </c>
      <c r="O137" s="3" t="str">
        <f t="shared" si="75"/>
        <v/>
      </c>
      <c r="P137" s="3" t="str">
        <f t="shared" si="76"/>
        <v>0</v>
      </c>
      <c r="Q137" s="68" t="str">
        <f t="shared" si="77"/>
        <v/>
      </c>
      <c r="R137" s="69">
        <f t="shared" si="78"/>
        <v>0</v>
      </c>
      <c r="S137" s="72">
        <f t="shared" si="79"/>
        <v>127</v>
      </c>
      <c r="T137" s="66"/>
      <c r="U137" s="67"/>
      <c r="V137" s="67"/>
      <c r="W137" s="66"/>
      <c r="X137" s="67"/>
      <c r="Y137" s="66"/>
      <c r="Z137" s="79"/>
      <c r="AA137" s="78"/>
      <c r="AB137" s="67"/>
      <c r="AC137" s="79"/>
      <c r="AD137" s="78" t="str">
        <f t="shared" si="80"/>
        <v/>
      </c>
      <c r="AE137" s="79" t="str">
        <f t="shared" si="81"/>
        <v/>
      </c>
      <c r="AF137" s="78"/>
      <c r="AG137" s="67"/>
      <c r="AH137" s="79"/>
      <c r="AI137" s="82"/>
      <c r="AJ137" s="66"/>
      <c r="AK137" s="73"/>
      <c r="AL137" s="3">
        <f t="shared" si="82"/>
        <v>0</v>
      </c>
    </row>
    <row r="138" spans="1:38" x14ac:dyDescent="0.45">
      <c r="A138" s="3">
        <f t="shared" si="66"/>
        <v>0</v>
      </c>
      <c r="B138" s="3">
        <f t="shared" si="83"/>
        <v>0</v>
      </c>
      <c r="C138" s="3" t="str">
        <f t="shared" si="67"/>
        <v>中ブロ0</v>
      </c>
      <c r="D138" s="3" t="str">
        <f t="shared" si="68"/>
        <v>中ブロ0</v>
      </c>
      <c r="E138" s="3">
        <f t="shared" si="84"/>
        <v>0</v>
      </c>
      <c r="F138" s="3" t="str">
        <f t="shared" si="69"/>
        <v>中ブロ0</v>
      </c>
      <c r="G138" s="3">
        <f t="shared" si="85"/>
        <v>0</v>
      </c>
      <c r="H138" s="3" t="str">
        <f t="shared" si="70"/>
        <v>本大会0</v>
      </c>
      <c r="I138" s="3" t="str">
        <f t="shared" si="71"/>
        <v>本大会0</v>
      </c>
      <c r="J138" s="3">
        <f t="shared" si="86"/>
        <v>0</v>
      </c>
      <c r="K138" s="3" t="str">
        <f t="shared" si="72"/>
        <v>本大会0</v>
      </c>
      <c r="L138" s="3">
        <f t="shared" si="87"/>
        <v>0</v>
      </c>
      <c r="M138" s="3" t="str">
        <f t="shared" si="73"/>
        <v>0</v>
      </c>
      <c r="N138" s="3" t="str">
        <f t="shared" si="74"/>
        <v>0</v>
      </c>
      <c r="O138" s="3" t="str">
        <f t="shared" si="75"/>
        <v/>
      </c>
      <c r="P138" s="3" t="str">
        <f t="shared" si="76"/>
        <v>0</v>
      </c>
      <c r="Q138" s="68" t="str">
        <f t="shared" si="77"/>
        <v/>
      </c>
      <c r="R138" s="69">
        <f t="shared" si="78"/>
        <v>0</v>
      </c>
      <c r="S138" s="72">
        <f t="shared" si="79"/>
        <v>128</v>
      </c>
      <c r="T138" s="66"/>
      <c r="U138" s="67"/>
      <c r="V138" s="67"/>
      <c r="W138" s="66"/>
      <c r="X138" s="67"/>
      <c r="Y138" s="66"/>
      <c r="Z138" s="79"/>
      <c r="AA138" s="78"/>
      <c r="AB138" s="67"/>
      <c r="AC138" s="79"/>
      <c r="AD138" s="78" t="str">
        <f t="shared" si="80"/>
        <v/>
      </c>
      <c r="AE138" s="79" t="str">
        <f t="shared" si="81"/>
        <v/>
      </c>
      <c r="AF138" s="78"/>
      <c r="AG138" s="67"/>
      <c r="AH138" s="79"/>
      <c r="AI138" s="82"/>
      <c r="AJ138" s="66"/>
      <c r="AK138" s="73"/>
      <c r="AL138" s="3">
        <f t="shared" si="82"/>
        <v>0</v>
      </c>
    </row>
    <row r="139" spans="1:38" x14ac:dyDescent="0.45">
      <c r="A139" s="3">
        <f t="shared" ref="A139:A160" si="88">IF(X139="",0,1)</f>
        <v>0</v>
      </c>
      <c r="B139" s="3">
        <f t="shared" si="83"/>
        <v>0</v>
      </c>
      <c r="C139" s="3" t="str">
        <f t="shared" ref="C139:C160" si="89">CONCATENATE($AA$9,AA139,B139)</f>
        <v>中ブロ0</v>
      </c>
      <c r="D139" s="3" t="str">
        <f t="shared" ref="D139:D160" si="90">CONCATENATE(AA$9,AA139,R139,V139)</f>
        <v>中ブロ0</v>
      </c>
      <c r="E139" s="3">
        <f t="shared" si="84"/>
        <v>0</v>
      </c>
      <c r="F139" s="3" t="str">
        <f t="shared" ref="F139:F160" si="91">CONCATENATE($AA$9,AA139,E139)</f>
        <v>中ブロ0</v>
      </c>
      <c r="G139" s="3">
        <f t="shared" si="85"/>
        <v>0</v>
      </c>
      <c r="H139" s="3" t="str">
        <f t="shared" ref="H139:H160" si="92">CONCATENATE($AB$9,AB139,G139)</f>
        <v>本大会0</v>
      </c>
      <c r="I139" s="3" t="str">
        <f t="shared" ref="I139:I160" si="93">CONCATENATE(AB$9,AB139,R139,V139)</f>
        <v>本大会0</v>
      </c>
      <c r="J139" s="3">
        <f t="shared" si="86"/>
        <v>0</v>
      </c>
      <c r="K139" s="3" t="str">
        <f t="shared" ref="K139:K160" si="94">CONCATENATE($AB$9,AB139,J139)</f>
        <v>本大会0</v>
      </c>
      <c r="L139" s="3">
        <f t="shared" si="87"/>
        <v>0</v>
      </c>
      <c r="M139" s="3" t="str">
        <f t="shared" ref="M139:M160" si="95">CONCATENATE(AC139,L139)</f>
        <v>0</v>
      </c>
      <c r="N139" s="3" t="str">
        <f t="shared" ref="N139:N160" si="96">CONCATENATE(R139,V139,AC139)</f>
        <v>0</v>
      </c>
      <c r="O139" s="3" t="str">
        <f t="shared" ref="O139:O160" si="97">CONCATENATE(AB139,AC139)</f>
        <v/>
      </c>
      <c r="P139" s="3" t="str">
        <f t="shared" ref="P139:P160" si="98">CONCATENATE(AB139,R139,V139,AE139)</f>
        <v>0</v>
      </c>
      <c r="Q139" s="68" t="str">
        <f t="shared" ref="Q139:Q160" si="99">IF($U$3="","",CONCATENATE($U$3,T139,"種目"))</f>
        <v/>
      </c>
      <c r="R139" s="69">
        <f t="shared" ref="R139:R160" si="100">IF($R$3=0,U139,IF(U139="女子","成年女子",IF(U139="男子","成年男子",U139)))</f>
        <v>0</v>
      </c>
      <c r="S139" s="72">
        <f t="shared" ref="S139:S160" si="101">ROW()-10</f>
        <v>129</v>
      </c>
      <c r="T139" s="66"/>
      <c r="U139" s="67"/>
      <c r="V139" s="67"/>
      <c r="W139" s="66"/>
      <c r="X139" s="67"/>
      <c r="Y139" s="66"/>
      <c r="Z139" s="79"/>
      <c r="AA139" s="78"/>
      <c r="AB139" s="67"/>
      <c r="AC139" s="79"/>
      <c r="AD139" s="78" t="str">
        <f t="shared" ref="AD139:AD160" si="102">IF(AA139="選手団","○","")</f>
        <v/>
      </c>
      <c r="AE139" s="79" t="str">
        <f t="shared" ref="AE139:AE160" si="103">IF(AD139="○","－",IF(AB139="選手団","○",""))</f>
        <v/>
      </c>
      <c r="AF139" s="78"/>
      <c r="AG139" s="67"/>
      <c r="AH139" s="79"/>
      <c r="AI139" s="82"/>
      <c r="AJ139" s="66"/>
      <c r="AK139" s="73"/>
      <c r="AL139" s="3">
        <f t="shared" ref="AL139:AL160" si="104">IF(AA139="",0,IF(AF139="×",0,1))+IF(AB139="",0,IF(AG139="×",0,1))+IF(AC139="",0,IF(AH139="×",0,1))</f>
        <v>0</v>
      </c>
    </row>
    <row r="140" spans="1:38" x14ac:dyDescent="0.45">
      <c r="A140" s="3">
        <f t="shared" si="88"/>
        <v>0</v>
      </c>
      <c r="B140" s="3">
        <f t="shared" si="83"/>
        <v>0</v>
      </c>
      <c r="C140" s="3" t="str">
        <f t="shared" si="89"/>
        <v>中ブロ0</v>
      </c>
      <c r="D140" s="3" t="str">
        <f t="shared" si="90"/>
        <v>中ブロ0</v>
      </c>
      <c r="E140" s="3">
        <f t="shared" si="84"/>
        <v>0</v>
      </c>
      <c r="F140" s="3" t="str">
        <f t="shared" si="91"/>
        <v>中ブロ0</v>
      </c>
      <c r="G140" s="3">
        <f t="shared" si="85"/>
        <v>0</v>
      </c>
      <c r="H140" s="3" t="str">
        <f t="shared" si="92"/>
        <v>本大会0</v>
      </c>
      <c r="I140" s="3" t="str">
        <f t="shared" si="93"/>
        <v>本大会0</v>
      </c>
      <c r="J140" s="3">
        <f t="shared" si="86"/>
        <v>0</v>
      </c>
      <c r="K140" s="3" t="str">
        <f t="shared" si="94"/>
        <v>本大会0</v>
      </c>
      <c r="L140" s="3">
        <f t="shared" si="87"/>
        <v>0</v>
      </c>
      <c r="M140" s="3" t="str">
        <f t="shared" si="95"/>
        <v>0</v>
      </c>
      <c r="N140" s="3" t="str">
        <f t="shared" si="96"/>
        <v>0</v>
      </c>
      <c r="O140" s="3" t="str">
        <f t="shared" si="97"/>
        <v/>
      </c>
      <c r="P140" s="3" t="str">
        <f t="shared" si="98"/>
        <v>0</v>
      </c>
      <c r="Q140" s="68" t="str">
        <f t="shared" si="99"/>
        <v/>
      </c>
      <c r="R140" s="69">
        <f t="shared" si="100"/>
        <v>0</v>
      </c>
      <c r="S140" s="72">
        <f t="shared" si="101"/>
        <v>130</v>
      </c>
      <c r="T140" s="66"/>
      <c r="U140" s="67"/>
      <c r="V140" s="67"/>
      <c r="W140" s="66"/>
      <c r="X140" s="67"/>
      <c r="Y140" s="66"/>
      <c r="Z140" s="79"/>
      <c r="AA140" s="78"/>
      <c r="AB140" s="67"/>
      <c r="AC140" s="79"/>
      <c r="AD140" s="78" t="str">
        <f t="shared" si="102"/>
        <v/>
      </c>
      <c r="AE140" s="79" t="str">
        <f t="shared" si="103"/>
        <v/>
      </c>
      <c r="AF140" s="78"/>
      <c r="AG140" s="67"/>
      <c r="AH140" s="79"/>
      <c r="AI140" s="82"/>
      <c r="AJ140" s="66"/>
      <c r="AK140" s="73"/>
      <c r="AL140" s="3">
        <f t="shared" si="104"/>
        <v>0</v>
      </c>
    </row>
    <row r="141" spans="1:38" x14ac:dyDescent="0.45">
      <c r="A141" s="3">
        <f t="shared" si="88"/>
        <v>0</v>
      </c>
      <c r="B141" s="3">
        <f t="shared" si="83"/>
        <v>0</v>
      </c>
      <c r="C141" s="3" t="str">
        <f t="shared" si="89"/>
        <v>中ブロ0</v>
      </c>
      <c r="D141" s="3" t="str">
        <f t="shared" si="90"/>
        <v>中ブロ0</v>
      </c>
      <c r="E141" s="3">
        <f t="shared" si="84"/>
        <v>0</v>
      </c>
      <c r="F141" s="3" t="str">
        <f t="shared" si="91"/>
        <v>中ブロ0</v>
      </c>
      <c r="G141" s="3">
        <f t="shared" si="85"/>
        <v>0</v>
      </c>
      <c r="H141" s="3" t="str">
        <f t="shared" si="92"/>
        <v>本大会0</v>
      </c>
      <c r="I141" s="3" t="str">
        <f t="shared" si="93"/>
        <v>本大会0</v>
      </c>
      <c r="J141" s="3">
        <f t="shared" si="86"/>
        <v>0</v>
      </c>
      <c r="K141" s="3" t="str">
        <f t="shared" si="94"/>
        <v>本大会0</v>
      </c>
      <c r="L141" s="3">
        <f t="shared" si="87"/>
        <v>0</v>
      </c>
      <c r="M141" s="3" t="str">
        <f t="shared" si="95"/>
        <v>0</v>
      </c>
      <c r="N141" s="3" t="str">
        <f t="shared" si="96"/>
        <v>0</v>
      </c>
      <c r="O141" s="3" t="str">
        <f t="shared" si="97"/>
        <v/>
      </c>
      <c r="P141" s="3" t="str">
        <f t="shared" si="98"/>
        <v>0</v>
      </c>
      <c r="Q141" s="68" t="str">
        <f t="shared" si="99"/>
        <v/>
      </c>
      <c r="R141" s="69">
        <f t="shared" si="100"/>
        <v>0</v>
      </c>
      <c r="S141" s="72">
        <f t="shared" si="101"/>
        <v>131</v>
      </c>
      <c r="T141" s="66"/>
      <c r="U141" s="67"/>
      <c r="V141" s="67"/>
      <c r="W141" s="66"/>
      <c r="X141" s="67"/>
      <c r="Y141" s="66"/>
      <c r="Z141" s="79"/>
      <c r="AA141" s="78"/>
      <c r="AB141" s="67"/>
      <c r="AC141" s="79"/>
      <c r="AD141" s="78" t="str">
        <f t="shared" si="102"/>
        <v/>
      </c>
      <c r="AE141" s="79" t="str">
        <f t="shared" si="103"/>
        <v/>
      </c>
      <c r="AF141" s="78"/>
      <c r="AG141" s="67"/>
      <c r="AH141" s="79"/>
      <c r="AI141" s="82"/>
      <c r="AJ141" s="66"/>
      <c r="AK141" s="73"/>
      <c r="AL141" s="3">
        <f t="shared" si="104"/>
        <v>0</v>
      </c>
    </row>
    <row r="142" spans="1:38" x14ac:dyDescent="0.45">
      <c r="A142" s="3">
        <f t="shared" si="88"/>
        <v>0</v>
      </c>
      <c r="B142" s="3">
        <f t="shared" ref="B142:B160" si="105">IF(AA142="選手団",B141+1,B141)</f>
        <v>0</v>
      </c>
      <c r="C142" s="3" t="str">
        <f t="shared" si="89"/>
        <v>中ブロ0</v>
      </c>
      <c r="D142" s="3" t="str">
        <f t="shared" si="90"/>
        <v>中ブロ0</v>
      </c>
      <c r="E142" s="3">
        <f t="shared" ref="E142:E160" si="106">IF(AA142="競技団体",E141+1,E141)</f>
        <v>0</v>
      </c>
      <c r="F142" s="3" t="str">
        <f t="shared" si="91"/>
        <v>中ブロ0</v>
      </c>
      <c r="G142" s="3">
        <f t="shared" ref="G142:G160" si="107">IF(AB142="選手団",G141+1,G141)</f>
        <v>0</v>
      </c>
      <c r="H142" s="3" t="str">
        <f t="shared" si="92"/>
        <v>本大会0</v>
      </c>
      <c r="I142" s="3" t="str">
        <f t="shared" si="93"/>
        <v>本大会0</v>
      </c>
      <c r="J142" s="3">
        <f t="shared" ref="J142:J160" si="108">IF(AB142="競技団体",J141+1,J141)</f>
        <v>0</v>
      </c>
      <c r="K142" s="3" t="str">
        <f t="shared" si="94"/>
        <v>本大会0</v>
      </c>
      <c r="L142" s="3">
        <f t="shared" ref="L142:L160" si="109">IF(AC142="○",L141+1,L141)</f>
        <v>0</v>
      </c>
      <c r="M142" s="3" t="str">
        <f t="shared" si="95"/>
        <v>0</v>
      </c>
      <c r="N142" s="3" t="str">
        <f t="shared" si="96"/>
        <v>0</v>
      </c>
      <c r="O142" s="3" t="str">
        <f t="shared" si="97"/>
        <v/>
      </c>
      <c r="P142" s="3" t="str">
        <f t="shared" si="98"/>
        <v>0</v>
      </c>
      <c r="Q142" s="68" t="str">
        <f t="shared" si="99"/>
        <v/>
      </c>
      <c r="R142" s="69">
        <f t="shared" si="100"/>
        <v>0</v>
      </c>
      <c r="S142" s="72">
        <f t="shared" si="101"/>
        <v>132</v>
      </c>
      <c r="T142" s="66"/>
      <c r="U142" s="67"/>
      <c r="V142" s="67"/>
      <c r="W142" s="66"/>
      <c r="X142" s="67"/>
      <c r="Y142" s="66"/>
      <c r="Z142" s="79"/>
      <c r="AA142" s="78"/>
      <c r="AB142" s="67"/>
      <c r="AC142" s="79"/>
      <c r="AD142" s="78" t="str">
        <f t="shared" si="102"/>
        <v/>
      </c>
      <c r="AE142" s="79" t="str">
        <f t="shared" si="103"/>
        <v/>
      </c>
      <c r="AF142" s="78"/>
      <c r="AG142" s="67"/>
      <c r="AH142" s="79"/>
      <c r="AI142" s="82"/>
      <c r="AJ142" s="66"/>
      <c r="AK142" s="73"/>
      <c r="AL142" s="3">
        <f t="shared" si="104"/>
        <v>0</v>
      </c>
    </row>
    <row r="143" spans="1:38" x14ac:dyDescent="0.45">
      <c r="A143" s="3">
        <f t="shared" si="88"/>
        <v>0</v>
      </c>
      <c r="B143" s="3">
        <f t="shared" si="105"/>
        <v>0</v>
      </c>
      <c r="C143" s="3" t="str">
        <f t="shared" si="89"/>
        <v>中ブロ0</v>
      </c>
      <c r="D143" s="3" t="str">
        <f t="shared" si="90"/>
        <v>中ブロ0</v>
      </c>
      <c r="E143" s="3">
        <f t="shared" si="106"/>
        <v>0</v>
      </c>
      <c r="F143" s="3" t="str">
        <f t="shared" si="91"/>
        <v>中ブロ0</v>
      </c>
      <c r="G143" s="3">
        <f t="shared" si="107"/>
        <v>0</v>
      </c>
      <c r="H143" s="3" t="str">
        <f t="shared" si="92"/>
        <v>本大会0</v>
      </c>
      <c r="I143" s="3" t="str">
        <f t="shared" si="93"/>
        <v>本大会0</v>
      </c>
      <c r="J143" s="3">
        <f t="shared" si="108"/>
        <v>0</v>
      </c>
      <c r="K143" s="3" t="str">
        <f t="shared" si="94"/>
        <v>本大会0</v>
      </c>
      <c r="L143" s="3">
        <f t="shared" si="109"/>
        <v>0</v>
      </c>
      <c r="M143" s="3" t="str">
        <f t="shared" si="95"/>
        <v>0</v>
      </c>
      <c r="N143" s="3" t="str">
        <f t="shared" si="96"/>
        <v>0</v>
      </c>
      <c r="O143" s="3" t="str">
        <f t="shared" si="97"/>
        <v/>
      </c>
      <c r="P143" s="3" t="str">
        <f t="shared" si="98"/>
        <v>0</v>
      </c>
      <c r="Q143" s="68" t="str">
        <f t="shared" si="99"/>
        <v/>
      </c>
      <c r="R143" s="69">
        <f t="shared" si="100"/>
        <v>0</v>
      </c>
      <c r="S143" s="72">
        <f t="shared" si="101"/>
        <v>133</v>
      </c>
      <c r="T143" s="66"/>
      <c r="U143" s="67"/>
      <c r="V143" s="67"/>
      <c r="W143" s="66"/>
      <c r="X143" s="67"/>
      <c r="Y143" s="66"/>
      <c r="Z143" s="79"/>
      <c r="AA143" s="78"/>
      <c r="AB143" s="67"/>
      <c r="AC143" s="79"/>
      <c r="AD143" s="78" t="str">
        <f t="shared" si="102"/>
        <v/>
      </c>
      <c r="AE143" s="79" t="str">
        <f t="shared" si="103"/>
        <v/>
      </c>
      <c r="AF143" s="78"/>
      <c r="AG143" s="67"/>
      <c r="AH143" s="79"/>
      <c r="AI143" s="82"/>
      <c r="AJ143" s="66"/>
      <c r="AK143" s="73"/>
      <c r="AL143" s="3">
        <f t="shared" si="104"/>
        <v>0</v>
      </c>
    </row>
    <row r="144" spans="1:38" x14ac:dyDescent="0.45">
      <c r="A144" s="3">
        <f t="shared" si="88"/>
        <v>0</v>
      </c>
      <c r="B144" s="3">
        <f t="shared" si="105"/>
        <v>0</v>
      </c>
      <c r="C144" s="3" t="str">
        <f t="shared" si="89"/>
        <v>中ブロ0</v>
      </c>
      <c r="D144" s="3" t="str">
        <f t="shared" si="90"/>
        <v>中ブロ0</v>
      </c>
      <c r="E144" s="3">
        <f t="shared" si="106"/>
        <v>0</v>
      </c>
      <c r="F144" s="3" t="str">
        <f t="shared" si="91"/>
        <v>中ブロ0</v>
      </c>
      <c r="G144" s="3">
        <f t="shared" si="107"/>
        <v>0</v>
      </c>
      <c r="H144" s="3" t="str">
        <f t="shared" si="92"/>
        <v>本大会0</v>
      </c>
      <c r="I144" s="3" t="str">
        <f t="shared" si="93"/>
        <v>本大会0</v>
      </c>
      <c r="J144" s="3">
        <f t="shared" si="108"/>
        <v>0</v>
      </c>
      <c r="K144" s="3" t="str">
        <f t="shared" si="94"/>
        <v>本大会0</v>
      </c>
      <c r="L144" s="3">
        <f t="shared" si="109"/>
        <v>0</v>
      </c>
      <c r="M144" s="3" t="str">
        <f t="shared" si="95"/>
        <v>0</v>
      </c>
      <c r="N144" s="3" t="str">
        <f t="shared" si="96"/>
        <v>0</v>
      </c>
      <c r="O144" s="3" t="str">
        <f t="shared" si="97"/>
        <v/>
      </c>
      <c r="P144" s="3" t="str">
        <f t="shared" si="98"/>
        <v>0</v>
      </c>
      <c r="Q144" s="68" t="str">
        <f t="shared" si="99"/>
        <v/>
      </c>
      <c r="R144" s="69">
        <f t="shared" si="100"/>
        <v>0</v>
      </c>
      <c r="S144" s="72">
        <f t="shared" si="101"/>
        <v>134</v>
      </c>
      <c r="T144" s="66"/>
      <c r="U144" s="67"/>
      <c r="V144" s="67"/>
      <c r="W144" s="66"/>
      <c r="X144" s="67"/>
      <c r="Y144" s="66"/>
      <c r="Z144" s="79"/>
      <c r="AA144" s="78"/>
      <c r="AB144" s="67"/>
      <c r="AC144" s="79"/>
      <c r="AD144" s="78" t="str">
        <f t="shared" si="102"/>
        <v/>
      </c>
      <c r="AE144" s="79" t="str">
        <f t="shared" si="103"/>
        <v/>
      </c>
      <c r="AF144" s="78"/>
      <c r="AG144" s="67"/>
      <c r="AH144" s="79"/>
      <c r="AI144" s="82"/>
      <c r="AJ144" s="66"/>
      <c r="AK144" s="73"/>
      <c r="AL144" s="3">
        <f t="shared" si="104"/>
        <v>0</v>
      </c>
    </row>
    <row r="145" spans="1:38" x14ac:dyDescent="0.45">
      <c r="A145" s="3">
        <f t="shared" si="88"/>
        <v>0</v>
      </c>
      <c r="B145" s="3">
        <f t="shared" si="105"/>
        <v>0</v>
      </c>
      <c r="C145" s="3" t="str">
        <f t="shared" si="89"/>
        <v>中ブロ0</v>
      </c>
      <c r="D145" s="3" t="str">
        <f t="shared" si="90"/>
        <v>中ブロ0</v>
      </c>
      <c r="E145" s="3">
        <f t="shared" si="106"/>
        <v>0</v>
      </c>
      <c r="F145" s="3" t="str">
        <f t="shared" si="91"/>
        <v>中ブロ0</v>
      </c>
      <c r="G145" s="3">
        <f t="shared" si="107"/>
        <v>0</v>
      </c>
      <c r="H145" s="3" t="str">
        <f t="shared" si="92"/>
        <v>本大会0</v>
      </c>
      <c r="I145" s="3" t="str">
        <f t="shared" si="93"/>
        <v>本大会0</v>
      </c>
      <c r="J145" s="3">
        <f t="shared" si="108"/>
        <v>0</v>
      </c>
      <c r="K145" s="3" t="str">
        <f t="shared" si="94"/>
        <v>本大会0</v>
      </c>
      <c r="L145" s="3">
        <f t="shared" si="109"/>
        <v>0</v>
      </c>
      <c r="M145" s="3" t="str">
        <f t="shared" si="95"/>
        <v>0</v>
      </c>
      <c r="N145" s="3" t="str">
        <f t="shared" si="96"/>
        <v>0</v>
      </c>
      <c r="O145" s="3" t="str">
        <f t="shared" si="97"/>
        <v/>
      </c>
      <c r="P145" s="3" t="str">
        <f t="shared" si="98"/>
        <v>0</v>
      </c>
      <c r="Q145" s="68" t="str">
        <f t="shared" si="99"/>
        <v/>
      </c>
      <c r="R145" s="69">
        <f t="shared" si="100"/>
        <v>0</v>
      </c>
      <c r="S145" s="72">
        <f t="shared" si="101"/>
        <v>135</v>
      </c>
      <c r="T145" s="66"/>
      <c r="U145" s="67"/>
      <c r="V145" s="67"/>
      <c r="W145" s="66"/>
      <c r="X145" s="67"/>
      <c r="Y145" s="66"/>
      <c r="Z145" s="79"/>
      <c r="AA145" s="78"/>
      <c r="AB145" s="67"/>
      <c r="AC145" s="79"/>
      <c r="AD145" s="78" t="str">
        <f t="shared" si="102"/>
        <v/>
      </c>
      <c r="AE145" s="79" t="str">
        <f t="shared" si="103"/>
        <v/>
      </c>
      <c r="AF145" s="78"/>
      <c r="AG145" s="67"/>
      <c r="AH145" s="79"/>
      <c r="AI145" s="82"/>
      <c r="AJ145" s="66"/>
      <c r="AK145" s="73"/>
      <c r="AL145" s="3">
        <f t="shared" si="104"/>
        <v>0</v>
      </c>
    </row>
    <row r="146" spans="1:38" x14ac:dyDescent="0.45">
      <c r="A146" s="3">
        <f t="shared" si="88"/>
        <v>0</v>
      </c>
      <c r="B146" s="3">
        <f t="shared" si="105"/>
        <v>0</v>
      </c>
      <c r="C146" s="3" t="str">
        <f t="shared" si="89"/>
        <v>中ブロ0</v>
      </c>
      <c r="D146" s="3" t="str">
        <f t="shared" si="90"/>
        <v>中ブロ0</v>
      </c>
      <c r="E146" s="3">
        <f t="shared" si="106"/>
        <v>0</v>
      </c>
      <c r="F146" s="3" t="str">
        <f t="shared" si="91"/>
        <v>中ブロ0</v>
      </c>
      <c r="G146" s="3">
        <f t="shared" si="107"/>
        <v>0</v>
      </c>
      <c r="H146" s="3" t="str">
        <f t="shared" si="92"/>
        <v>本大会0</v>
      </c>
      <c r="I146" s="3" t="str">
        <f t="shared" si="93"/>
        <v>本大会0</v>
      </c>
      <c r="J146" s="3">
        <f t="shared" si="108"/>
        <v>0</v>
      </c>
      <c r="K146" s="3" t="str">
        <f t="shared" si="94"/>
        <v>本大会0</v>
      </c>
      <c r="L146" s="3">
        <f t="shared" si="109"/>
        <v>0</v>
      </c>
      <c r="M146" s="3" t="str">
        <f t="shared" si="95"/>
        <v>0</v>
      </c>
      <c r="N146" s="3" t="str">
        <f t="shared" si="96"/>
        <v>0</v>
      </c>
      <c r="O146" s="3" t="str">
        <f t="shared" si="97"/>
        <v/>
      </c>
      <c r="P146" s="3" t="str">
        <f t="shared" si="98"/>
        <v>0</v>
      </c>
      <c r="Q146" s="68" t="str">
        <f t="shared" si="99"/>
        <v/>
      </c>
      <c r="R146" s="69">
        <f t="shared" si="100"/>
        <v>0</v>
      </c>
      <c r="S146" s="72">
        <f t="shared" si="101"/>
        <v>136</v>
      </c>
      <c r="T146" s="66"/>
      <c r="U146" s="67"/>
      <c r="V146" s="67"/>
      <c r="W146" s="66"/>
      <c r="X146" s="67"/>
      <c r="Y146" s="66"/>
      <c r="Z146" s="79"/>
      <c r="AA146" s="78"/>
      <c r="AB146" s="67"/>
      <c r="AC146" s="79"/>
      <c r="AD146" s="78" t="str">
        <f t="shared" si="102"/>
        <v/>
      </c>
      <c r="AE146" s="79" t="str">
        <f t="shared" si="103"/>
        <v/>
      </c>
      <c r="AF146" s="78"/>
      <c r="AG146" s="67"/>
      <c r="AH146" s="79"/>
      <c r="AI146" s="82"/>
      <c r="AJ146" s="66"/>
      <c r="AK146" s="73"/>
      <c r="AL146" s="3">
        <f t="shared" si="104"/>
        <v>0</v>
      </c>
    </row>
    <row r="147" spans="1:38" x14ac:dyDescent="0.45">
      <c r="A147" s="3">
        <f t="shared" si="88"/>
        <v>0</v>
      </c>
      <c r="B147" s="3">
        <f t="shared" si="105"/>
        <v>0</v>
      </c>
      <c r="C147" s="3" t="str">
        <f t="shared" si="89"/>
        <v>中ブロ0</v>
      </c>
      <c r="D147" s="3" t="str">
        <f t="shared" si="90"/>
        <v>中ブロ0</v>
      </c>
      <c r="E147" s="3">
        <f t="shared" si="106"/>
        <v>0</v>
      </c>
      <c r="F147" s="3" t="str">
        <f t="shared" si="91"/>
        <v>中ブロ0</v>
      </c>
      <c r="G147" s="3">
        <f t="shared" si="107"/>
        <v>0</v>
      </c>
      <c r="H147" s="3" t="str">
        <f t="shared" si="92"/>
        <v>本大会0</v>
      </c>
      <c r="I147" s="3" t="str">
        <f t="shared" si="93"/>
        <v>本大会0</v>
      </c>
      <c r="J147" s="3">
        <f t="shared" si="108"/>
        <v>0</v>
      </c>
      <c r="K147" s="3" t="str">
        <f t="shared" si="94"/>
        <v>本大会0</v>
      </c>
      <c r="L147" s="3">
        <f t="shared" si="109"/>
        <v>0</v>
      </c>
      <c r="M147" s="3" t="str">
        <f t="shared" si="95"/>
        <v>0</v>
      </c>
      <c r="N147" s="3" t="str">
        <f t="shared" si="96"/>
        <v>0</v>
      </c>
      <c r="O147" s="3" t="str">
        <f t="shared" si="97"/>
        <v/>
      </c>
      <c r="P147" s="3" t="str">
        <f t="shared" si="98"/>
        <v>0</v>
      </c>
      <c r="Q147" s="68" t="str">
        <f t="shared" si="99"/>
        <v/>
      </c>
      <c r="R147" s="69">
        <f t="shared" si="100"/>
        <v>0</v>
      </c>
      <c r="S147" s="72">
        <f t="shared" si="101"/>
        <v>137</v>
      </c>
      <c r="T147" s="66"/>
      <c r="U147" s="67"/>
      <c r="V147" s="67"/>
      <c r="W147" s="66"/>
      <c r="X147" s="67"/>
      <c r="Y147" s="66"/>
      <c r="Z147" s="79"/>
      <c r="AA147" s="78"/>
      <c r="AB147" s="67"/>
      <c r="AC147" s="79"/>
      <c r="AD147" s="78" t="str">
        <f t="shared" si="102"/>
        <v/>
      </c>
      <c r="AE147" s="79" t="str">
        <f t="shared" si="103"/>
        <v/>
      </c>
      <c r="AF147" s="78"/>
      <c r="AG147" s="67"/>
      <c r="AH147" s="79"/>
      <c r="AI147" s="82"/>
      <c r="AJ147" s="66"/>
      <c r="AK147" s="73"/>
      <c r="AL147" s="3">
        <f t="shared" si="104"/>
        <v>0</v>
      </c>
    </row>
    <row r="148" spans="1:38" x14ac:dyDescent="0.45">
      <c r="A148" s="3">
        <f t="shared" si="88"/>
        <v>0</v>
      </c>
      <c r="B148" s="3">
        <f t="shared" si="105"/>
        <v>0</v>
      </c>
      <c r="C148" s="3" t="str">
        <f t="shared" si="89"/>
        <v>中ブロ0</v>
      </c>
      <c r="D148" s="3" t="str">
        <f t="shared" si="90"/>
        <v>中ブロ0</v>
      </c>
      <c r="E148" s="3">
        <f t="shared" si="106"/>
        <v>0</v>
      </c>
      <c r="F148" s="3" t="str">
        <f t="shared" si="91"/>
        <v>中ブロ0</v>
      </c>
      <c r="G148" s="3">
        <f t="shared" si="107"/>
        <v>0</v>
      </c>
      <c r="H148" s="3" t="str">
        <f t="shared" si="92"/>
        <v>本大会0</v>
      </c>
      <c r="I148" s="3" t="str">
        <f t="shared" si="93"/>
        <v>本大会0</v>
      </c>
      <c r="J148" s="3">
        <f t="shared" si="108"/>
        <v>0</v>
      </c>
      <c r="K148" s="3" t="str">
        <f t="shared" si="94"/>
        <v>本大会0</v>
      </c>
      <c r="L148" s="3">
        <f t="shared" si="109"/>
        <v>0</v>
      </c>
      <c r="M148" s="3" t="str">
        <f t="shared" si="95"/>
        <v>0</v>
      </c>
      <c r="N148" s="3" t="str">
        <f t="shared" si="96"/>
        <v>0</v>
      </c>
      <c r="O148" s="3" t="str">
        <f t="shared" si="97"/>
        <v/>
      </c>
      <c r="P148" s="3" t="str">
        <f t="shared" si="98"/>
        <v>0</v>
      </c>
      <c r="Q148" s="68" t="str">
        <f t="shared" si="99"/>
        <v/>
      </c>
      <c r="R148" s="69">
        <f t="shared" si="100"/>
        <v>0</v>
      </c>
      <c r="S148" s="72">
        <f t="shared" si="101"/>
        <v>138</v>
      </c>
      <c r="T148" s="66"/>
      <c r="U148" s="67"/>
      <c r="V148" s="67"/>
      <c r="W148" s="66"/>
      <c r="X148" s="67"/>
      <c r="Y148" s="66"/>
      <c r="Z148" s="79"/>
      <c r="AA148" s="78"/>
      <c r="AB148" s="67"/>
      <c r="AC148" s="79"/>
      <c r="AD148" s="78" t="str">
        <f t="shared" si="102"/>
        <v/>
      </c>
      <c r="AE148" s="79" t="str">
        <f t="shared" si="103"/>
        <v/>
      </c>
      <c r="AF148" s="78"/>
      <c r="AG148" s="67"/>
      <c r="AH148" s="79"/>
      <c r="AI148" s="82"/>
      <c r="AJ148" s="66"/>
      <c r="AK148" s="73"/>
      <c r="AL148" s="3">
        <f t="shared" si="104"/>
        <v>0</v>
      </c>
    </row>
    <row r="149" spans="1:38" x14ac:dyDescent="0.45">
      <c r="A149" s="3">
        <f t="shared" si="88"/>
        <v>0</v>
      </c>
      <c r="B149" s="3">
        <f t="shared" si="105"/>
        <v>0</v>
      </c>
      <c r="C149" s="3" t="str">
        <f t="shared" si="89"/>
        <v>中ブロ0</v>
      </c>
      <c r="D149" s="3" t="str">
        <f t="shared" si="90"/>
        <v>中ブロ0</v>
      </c>
      <c r="E149" s="3">
        <f t="shared" si="106"/>
        <v>0</v>
      </c>
      <c r="F149" s="3" t="str">
        <f t="shared" si="91"/>
        <v>中ブロ0</v>
      </c>
      <c r="G149" s="3">
        <f t="shared" si="107"/>
        <v>0</v>
      </c>
      <c r="H149" s="3" t="str">
        <f t="shared" si="92"/>
        <v>本大会0</v>
      </c>
      <c r="I149" s="3" t="str">
        <f t="shared" si="93"/>
        <v>本大会0</v>
      </c>
      <c r="J149" s="3">
        <f t="shared" si="108"/>
        <v>0</v>
      </c>
      <c r="K149" s="3" t="str">
        <f t="shared" si="94"/>
        <v>本大会0</v>
      </c>
      <c r="L149" s="3">
        <f t="shared" si="109"/>
        <v>0</v>
      </c>
      <c r="M149" s="3" t="str">
        <f t="shared" si="95"/>
        <v>0</v>
      </c>
      <c r="N149" s="3" t="str">
        <f t="shared" si="96"/>
        <v>0</v>
      </c>
      <c r="O149" s="3" t="str">
        <f t="shared" si="97"/>
        <v/>
      </c>
      <c r="P149" s="3" t="str">
        <f t="shared" si="98"/>
        <v>0</v>
      </c>
      <c r="Q149" s="68" t="str">
        <f t="shared" si="99"/>
        <v/>
      </c>
      <c r="R149" s="69">
        <f t="shared" si="100"/>
        <v>0</v>
      </c>
      <c r="S149" s="72">
        <f t="shared" si="101"/>
        <v>139</v>
      </c>
      <c r="T149" s="66"/>
      <c r="U149" s="67"/>
      <c r="V149" s="67"/>
      <c r="W149" s="66"/>
      <c r="X149" s="67"/>
      <c r="Y149" s="66"/>
      <c r="Z149" s="79"/>
      <c r="AA149" s="78"/>
      <c r="AB149" s="67"/>
      <c r="AC149" s="79"/>
      <c r="AD149" s="78" t="str">
        <f t="shared" si="102"/>
        <v/>
      </c>
      <c r="AE149" s="79" t="str">
        <f t="shared" si="103"/>
        <v/>
      </c>
      <c r="AF149" s="78"/>
      <c r="AG149" s="67"/>
      <c r="AH149" s="79"/>
      <c r="AI149" s="82"/>
      <c r="AJ149" s="66"/>
      <c r="AK149" s="73"/>
      <c r="AL149" s="3">
        <f t="shared" si="104"/>
        <v>0</v>
      </c>
    </row>
    <row r="150" spans="1:38" x14ac:dyDescent="0.45">
      <c r="A150" s="3">
        <f t="shared" si="88"/>
        <v>0</v>
      </c>
      <c r="B150" s="3">
        <f t="shared" si="105"/>
        <v>0</v>
      </c>
      <c r="C150" s="3" t="str">
        <f t="shared" si="89"/>
        <v>中ブロ0</v>
      </c>
      <c r="D150" s="3" t="str">
        <f t="shared" si="90"/>
        <v>中ブロ0</v>
      </c>
      <c r="E150" s="3">
        <f t="shared" si="106"/>
        <v>0</v>
      </c>
      <c r="F150" s="3" t="str">
        <f t="shared" si="91"/>
        <v>中ブロ0</v>
      </c>
      <c r="G150" s="3">
        <f t="shared" si="107"/>
        <v>0</v>
      </c>
      <c r="H150" s="3" t="str">
        <f t="shared" si="92"/>
        <v>本大会0</v>
      </c>
      <c r="I150" s="3" t="str">
        <f t="shared" si="93"/>
        <v>本大会0</v>
      </c>
      <c r="J150" s="3">
        <f t="shared" si="108"/>
        <v>0</v>
      </c>
      <c r="K150" s="3" t="str">
        <f t="shared" si="94"/>
        <v>本大会0</v>
      </c>
      <c r="L150" s="3">
        <f t="shared" si="109"/>
        <v>0</v>
      </c>
      <c r="M150" s="3" t="str">
        <f t="shared" si="95"/>
        <v>0</v>
      </c>
      <c r="N150" s="3" t="str">
        <f t="shared" si="96"/>
        <v>0</v>
      </c>
      <c r="O150" s="3" t="str">
        <f t="shared" si="97"/>
        <v/>
      </c>
      <c r="P150" s="3" t="str">
        <f t="shared" si="98"/>
        <v>0</v>
      </c>
      <c r="Q150" s="68" t="str">
        <f t="shared" si="99"/>
        <v/>
      </c>
      <c r="R150" s="69">
        <f t="shared" si="100"/>
        <v>0</v>
      </c>
      <c r="S150" s="72">
        <f t="shared" si="101"/>
        <v>140</v>
      </c>
      <c r="T150" s="66"/>
      <c r="U150" s="67"/>
      <c r="V150" s="67"/>
      <c r="W150" s="66"/>
      <c r="X150" s="67"/>
      <c r="Y150" s="66"/>
      <c r="Z150" s="79"/>
      <c r="AA150" s="78"/>
      <c r="AB150" s="67"/>
      <c r="AC150" s="79"/>
      <c r="AD150" s="78" t="str">
        <f t="shared" si="102"/>
        <v/>
      </c>
      <c r="AE150" s="79" t="str">
        <f t="shared" si="103"/>
        <v/>
      </c>
      <c r="AF150" s="78"/>
      <c r="AG150" s="67"/>
      <c r="AH150" s="79"/>
      <c r="AI150" s="82"/>
      <c r="AJ150" s="66"/>
      <c r="AK150" s="73"/>
      <c r="AL150" s="3">
        <f t="shared" si="104"/>
        <v>0</v>
      </c>
    </row>
    <row r="151" spans="1:38" x14ac:dyDescent="0.45">
      <c r="A151" s="3">
        <f t="shared" si="88"/>
        <v>0</v>
      </c>
      <c r="B151" s="3">
        <f t="shared" si="105"/>
        <v>0</v>
      </c>
      <c r="C151" s="3" t="str">
        <f t="shared" si="89"/>
        <v>中ブロ0</v>
      </c>
      <c r="D151" s="3" t="str">
        <f t="shared" si="90"/>
        <v>中ブロ0</v>
      </c>
      <c r="E151" s="3">
        <f t="shared" si="106"/>
        <v>0</v>
      </c>
      <c r="F151" s="3" t="str">
        <f t="shared" si="91"/>
        <v>中ブロ0</v>
      </c>
      <c r="G151" s="3">
        <f t="shared" si="107"/>
        <v>0</v>
      </c>
      <c r="H151" s="3" t="str">
        <f t="shared" si="92"/>
        <v>本大会0</v>
      </c>
      <c r="I151" s="3" t="str">
        <f t="shared" si="93"/>
        <v>本大会0</v>
      </c>
      <c r="J151" s="3">
        <f t="shared" si="108"/>
        <v>0</v>
      </c>
      <c r="K151" s="3" t="str">
        <f t="shared" si="94"/>
        <v>本大会0</v>
      </c>
      <c r="L151" s="3">
        <f t="shared" si="109"/>
        <v>0</v>
      </c>
      <c r="M151" s="3" t="str">
        <f t="shared" si="95"/>
        <v>0</v>
      </c>
      <c r="N151" s="3" t="str">
        <f t="shared" si="96"/>
        <v>0</v>
      </c>
      <c r="O151" s="3" t="str">
        <f t="shared" si="97"/>
        <v/>
      </c>
      <c r="P151" s="3" t="str">
        <f t="shared" si="98"/>
        <v>0</v>
      </c>
      <c r="Q151" s="68" t="str">
        <f t="shared" si="99"/>
        <v/>
      </c>
      <c r="R151" s="69">
        <f t="shared" si="100"/>
        <v>0</v>
      </c>
      <c r="S151" s="72">
        <f t="shared" si="101"/>
        <v>141</v>
      </c>
      <c r="T151" s="66"/>
      <c r="U151" s="67"/>
      <c r="V151" s="67"/>
      <c r="W151" s="66"/>
      <c r="X151" s="67"/>
      <c r="Y151" s="66"/>
      <c r="Z151" s="79"/>
      <c r="AA151" s="78"/>
      <c r="AB151" s="67"/>
      <c r="AC151" s="79"/>
      <c r="AD151" s="78" t="str">
        <f t="shared" si="102"/>
        <v/>
      </c>
      <c r="AE151" s="79" t="str">
        <f t="shared" si="103"/>
        <v/>
      </c>
      <c r="AF151" s="78"/>
      <c r="AG151" s="67"/>
      <c r="AH151" s="79"/>
      <c r="AI151" s="82"/>
      <c r="AJ151" s="66"/>
      <c r="AK151" s="73"/>
      <c r="AL151" s="3">
        <f t="shared" si="104"/>
        <v>0</v>
      </c>
    </row>
    <row r="152" spans="1:38" x14ac:dyDescent="0.45">
      <c r="A152" s="3">
        <f t="shared" si="88"/>
        <v>0</v>
      </c>
      <c r="B152" s="3">
        <f t="shared" si="105"/>
        <v>0</v>
      </c>
      <c r="C152" s="3" t="str">
        <f t="shared" si="89"/>
        <v>中ブロ0</v>
      </c>
      <c r="D152" s="3" t="str">
        <f t="shared" si="90"/>
        <v>中ブロ0</v>
      </c>
      <c r="E152" s="3">
        <f t="shared" si="106"/>
        <v>0</v>
      </c>
      <c r="F152" s="3" t="str">
        <f t="shared" si="91"/>
        <v>中ブロ0</v>
      </c>
      <c r="G152" s="3">
        <f t="shared" si="107"/>
        <v>0</v>
      </c>
      <c r="H152" s="3" t="str">
        <f t="shared" si="92"/>
        <v>本大会0</v>
      </c>
      <c r="I152" s="3" t="str">
        <f t="shared" si="93"/>
        <v>本大会0</v>
      </c>
      <c r="J152" s="3">
        <f t="shared" si="108"/>
        <v>0</v>
      </c>
      <c r="K152" s="3" t="str">
        <f t="shared" si="94"/>
        <v>本大会0</v>
      </c>
      <c r="L152" s="3">
        <f t="shared" si="109"/>
        <v>0</v>
      </c>
      <c r="M152" s="3" t="str">
        <f t="shared" si="95"/>
        <v>0</v>
      </c>
      <c r="N152" s="3" t="str">
        <f t="shared" si="96"/>
        <v>0</v>
      </c>
      <c r="O152" s="3" t="str">
        <f t="shared" si="97"/>
        <v/>
      </c>
      <c r="P152" s="3" t="str">
        <f t="shared" si="98"/>
        <v>0</v>
      </c>
      <c r="Q152" s="68" t="str">
        <f t="shared" si="99"/>
        <v/>
      </c>
      <c r="R152" s="69">
        <f t="shared" si="100"/>
        <v>0</v>
      </c>
      <c r="S152" s="72">
        <f t="shared" si="101"/>
        <v>142</v>
      </c>
      <c r="T152" s="66"/>
      <c r="U152" s="67"/>
      <c r="V152" s="67"/>
      <c r="W152" s="66"/>
      <c r="X152" s="67"/>
      <c r="Y152" s="66"/>
      <c r="Z152" s="79"/>
      <c r="AA152" s="78"/>
      <c r="AB152" s="67"/>
      <c r="AC152" s="79"/>
      <c r="AD152" s="78" t="str">
        <f t="shared" si="102"/>
        <v/>
      </c>
      <c r="AE152" s="79" t="str">
        <f t="shared" si="103"/>
        <v/>
      </c>
      <c r="AF152" s="78"/>
      <c r="AG152" s="67"/>
      <c r="AH152" s="79"/>
      <c r="AI152" s="82"/>
      <c r="AJ152" s="66"/>
      <c r="AK152" s="73"/>
      <c r="AL152" s="3">
        <f t="shared" si="104"/>
        <v>0</v>
      </c>
    </row>
    <row r="153" spans="1:38" x14ac:dyDescent="0.45">
      <c r="A153" s="3">
        <f t="shared" si="88"/>
        <v>0</v>
      </c>
      <c r="B153" s="3">
        <f t="shared" si="105"/>
        <v>0</v>
      </c>
      <c r="C153" s="3" t="str">
        <f t="shared" si="89"/>
        <v>中ブロ0</v>
      </c>
      <c r="D153" s="3" t="str">
        <f t="shared" si="90"/>
        <v>中ブロ0</v>
      </c>
      <c r="E153" s="3">
        <f t="shared" si="106"/>
        <v>0</v>
      </c>
      <c r="F153" s="3" t="str">
        <f t="shared" si="91"/>
        <v>中ブロ0</v>
      </c>
      <c r="G153" s="3">
        <f t="shared" si="107"/>
        <v>0</v>
      </c>
      <c r="H153" s="3" t="str">
        <f t="shared" si="92"/>
        <v>本大会0</v>
      </c>
      <c r="I153" s="3" t="str">
        <f t="shared" si="93"/>
        <v>本大会0</v>
      </c>
      <c r="J153" s="3">
        <f t="shared" si="108"/>
        <v>0</v>
      </c>
      <c r="K153" s="3" t="str">
        <f t="shared" si="94"/>
        <v>本大会0</v>
      </c>
      <c r="L153" s="3">
        <f t="shared" si="109"/>
        <v>0</v>
      </c>
      <c r="M153" s="3" t="str">
        <f t="shared" si="95"/>
        <v>0</v>
      </c>
      <c r="N153" s="3" t="str">
        <f t="shared" si="96"/>
        <v>0</v>
      </c>
      <c r="O153" s="3" t="str">
        <f t="shared" si="97"/>
        <v/>
      </c>
      <c r="P153" s="3" t="str">
        <f t="shared" si="98"/>
        <v>0</v>
      </c>
      <c r="Q153" s="68" t="str">
        <f t="shared" si="99"/>
        <v/>
      </c>
      <c r="R153" s="69">
        <f t="shared" si="100"/>
        <v>0</v>
      </c>
      <c r="S153" s="72">
        <f t="shared" si="101"/>
        <v>143</v>
      </c>
      <c r="T153" s="66"/>
      <c r="U153" s="67"/>
      <c r="V153" s="67"/>
      <c r="W153" s="66"/>
      <c r="X153" s="67"/>
      <c r="Y153" s="66"/>
      <c r="Z153" s="79"/>
      <c r="AA153" s="78"/>
      <c r="AB153" s="67"/>
      <c r="AC153" s="79"/>
      <c r="AD153" s="78" t="str">
        <f t="shared" si="102"/>
        <v/>
      </c>
      <c r="AE153" s="79" t="str">
        <f t="shared" si="103"/>
        <v/>
      </c>
      <c r="AF153" s="78"/>
      <c r="AG153" s="67"/>
      <c r="AH153" s="79"/>
      <c r="AI153" s="82"/>
      <c r="AJ153" s="66"/>
      <c r="AK153" s="73"/>
      <c r="AL153" s="3">
        <f t="shared" si="104"/>
        <v>0</v>
      </c>
    </row>
    <row r="154" spans="1:38" x14ac:dyDescent="0.45">
      <c r="A154" s="3">
        <f t="shared" si="88"/>
        <v>0</v>
      </c>
      <c r="B154" s="3">
        <f t="shared" si="105"/>
        <v>0</v>
      </c>
      <c r="C154" s="3" t="str">
        <f t="shared" si="89"/>
        <v>中ブロ0</v>
      </c>
      <c r="D154" s="3" t="str">
        <f t="shared" si="90"/>
        <v>中ブロ0</v>
      </c>
      <c r="E154" s="3">
        <f t="shared" si="106"/>
        <v>0</v>
      </c>
      <c r="F154" s="3" t="str">
        <f t="shared" si="91"/>
        <v>中ブロ0</v>
      </c>
      <c r="G154" s="3">
        <f t="shared" si="107"/>
        <v>0</v>
      </c>
      <c r="H154" s="3" t="str">
        <f t="shared" si="92"/>
        <v>本大会0</v>
      </c>
      <c r="I154" s="3" t="str">
        <f t="shared" si="93"/>
        <v>本大会0</v>
      </c>
      <c r="J154" s="3">
        <f t="shared" si="108"/>
        <v>0</v>
      </c>
      <c r="K154" s="3" t="str">
        <f t="shared" si="94"/>
        <v>本大会0</v>
      </c>
      <c r="L154" s="3">
        <f t="shared" si="109"/>
        <v>0</v>
      </c>
      <c r="M154" s="3" t="str">
        <f t="shared" si="95"/>
        <v>0</v>
      </c>
      <c r="N154" s="3" t="str">
        <f t="shared" si="96"/>
        <v>0</v>
      </c>
      <c r="O154" s="3" t="str">
        <f t="shared" si="97"/>
        <v/>
      </c>
      <c r="P154" s="3" t="str">
        <f t="shared" si="98"/>
        <v>0</v>
      </c>
      <c r="Q154" s="68" t="str">
        <f t="shared" si="99"/>
        <v/>
      </c>
      <c r="R154" s="69">
        <f t="shared" si="100"/>
        <v>0</v>
      </c>
      <c r="S154" s="72">
        <f t="shared" si="101"/>
        <v>144</v>
      </c>
      <c r="T154" s="66"/>
      <c r="U154" s="67"/>
      <c r="V154" s="67"/>
      <c r="W154" s="66"/>
      <c r="X154" s="67"/>
      <c r="Y154" s="66"/>
      <c r="Z154" s="79"/>
      <c r="AA154" s="78"/>
      <c r="AB154" s="67"/>
      <c r="AC154" s="79"/>
      <c r="AD154" s="78" t="str">
        <f t="shared" si="102"/>
        <v/>
      </c>
      <c r="AE154" s="79" t="str">
        <f t="shared" si="103"/>
        <v/>
      </c>
      <c r="AF154" s="78"/>
      <c r="AG154" s="67"/>
      <c r="AH154" s="79"/>
      <c r="AI154" s="82"/>
      <c r="AJ154" s="66"/>
      <c r="AK154" s="73"/>
      <c r="AL154" s="3">
        <f t="shared" si="104"/>
        <v>0</v>
      </c>
    </row>
    <row r="155" spans="1:38" x14ac:dyDescent="0.45">
      <c r="A155" s="3">
        <f t="shared" si="88"/>
        <v>0</v>
      </c>
      <c r="B155" s="3">
        <f t="shared" si="105"/>
        <v>0</v>
      </c>
      <c r="C155" s="3" t="str">
        <f t="shared" si="89"/>
        <v>中ブロ0</v>
      </c>
      <c r="D155" s="3" t="str">
        <f t="shared" si="90"/>
        <v>中ブロ0</v>
      </c>
      <c r="E155" s="3">
        <f t="shared" si="106"/>
        <v>0</v>
      </c>
      <c r="F155" s="3" t="str">
        <f t="shared" si="91"/>
        <v>中ブロ0</v>
      </c>
      <c r="G155" s="3">
        <f t="shared" si="107"/>
        <v>0</v>
      </c>
      <c r="H155" s="3" t="str">
        <f t="shared" si="92"/>
        <v>本大会0</v>
      </c>
      <c r="I155" s="3" t="str">
        <f t="shared" si="93"/>
        <v>本大会0</v>
      </c>
      <c r="J155" s="3">
        <f t="shared" si="108"/>
        <v>0</v>
      </c>
      <c r="K155" s="3" t="str">
        <f t="shared" si="94"/>
        <v>本大会0</v>
      </c>
      <c r="L155" s="3">
        <f t="shared" si="109"/>
        <v>0</v>
      </c>
      <c r="M155" s="3" t="str">
        <f t="shared" si="95"/>
        <v>0</v>
      </c>
      <c r="N155" s="3" t="str">
        <f t="shared" si="96"/>
        <v>0</v>
      </c>
      <c r="O155" s="3" t="str">
        <f t="shared" si="97"/>
        <v/>
      </c>
      <c r="P155" s="3" t="str">
        <f t="shared" si="98"/>
        <v>0</v>
      </c>
      <c r="Q155" s="68" t="str">
        <f t="shared" si="99"/>
        <v/>
      </c>
      <c r="R155" s="69">
        <f t="shared" si="100"/>
        <v>0</v>
      </c>
      <c r="S155" s="72">
        <f t="shared" si="101"/>
        <v>145</v>
      </c>
      <c r="T155" s="66"/>
      <c r="U155" s="67"/>
      <c r="V155" s="67"/>
      <c r="W155" s="66"/>
      <c r="X155" s="67"/>
      <c r="Y155" s="66"/>
      <c r="Z155" s="79"/>
      <c r="AA155" s="78"/>
      <c r="AB155" s="67"/>
      <c r="AC155" s="79"/>
      <c r="AD155" s="78" t="str">
        <f t="shared" si="102"/>
        <v/>
      </c>
      <c r="AE155" s="79" t="str">
        <f t="shared" si="103"/>
        <v/>
      </c>
      <c r="AF155" s="78"/>
      <c r="AG155" s="67"/>
      <c r="AH155" s="79"/>
      <c r="AI155" s="82"/>
      <c r="AJ155" s="66"/>
      <c r="AK155" s="73"/>
      <c r="AL155" s="3">
        <f t="shared" si="104"/>
        <v>0</v>
      </c>
    </row>
    <row r="156" spans="1:38" x14ac:dyDescent="0.45">
      <c r="A156" s="3">
        <f t="shared" si="88"/>
        <v>0</v>
      </c>
      <c r="B156" s="3">
        <f t="shared" si="105"/>
        <v>0</v>
      </c>
      <c r="C156" s="3" t="str">
        <f t="shared" si="89"/>
        <v>中ブロ0</v>
      </c>
      <c r="D156" s="3" t="str">
        <f t="shared" si="90"/>
        <v>中ブロ0</v>
      </c>
      <c r="E156" s="3">
        <f t="shared" si="106"/>
        <v>0</v>
      </c>
      <c r="F156" s="3" t="str">
        <f t="shared" si="91"/>
        <v>中ブロ0</v>
      </c>
      <c r="G156" s="3">
        <f t="shared" si="107"/>
        <v>0</v>
      </c>
      <c r="H156" s="3" t="str">
        <f t="shared" si="92"/>
        <v>本大会0</v>
      </c>
      <c r="I156" s="3" t="str">
        <f t="shared" si="93"/>
        <v>本大会0</v>
      </c>
      <c r="J156" s="3">
        <f t="shared" si="108"/>
        <v>0</v>
      </c>
      <c r="K156" s="3" t="str">
        <f t="shared" si="94"/>
        <v>本大会0</v>
      </c>
      <c r="L156" s="3">
        <f t="shared" si="109"/>
        <v>0</v>
      </c>
      <c r="M156" s="3" t="str">
        <f t="shared" si="95"/>
        <v>0</v>
      </c>
      <c r="N156" s="3" t="str">
        <f t="shared" si="96"/>
        <v>0</v>
      </c>
      <c r="O156" s="3" t="str">
        <f t="shared" si="97"/>
        <v/>
      </c>
      <c r="P156" s="3" t="str">
        <f t="shared" si="98"/>
        <v>0</v>
      </c>
      <c r="Q156" s="68" t="str">
        <f t="shared" si="99"/>
        <v/>
      </c>
      <c r="R156" s="69">
        <f t="shared" si="100"/>
        <v>0</v>
      </c>
      <c r="S156" s="72">
        <f t="shared" si="101"/>
        <v>146</v>
      </c>
      <c r="T156" s="66"/>
      <c r="U156" s="67"/>
      <c r="V156" s="67"/>
      <c r="W156" s="66"/>
      <c r="X156" s="67"/>
      <c r="Y156" s="66"/>
      <c r="Z156" s="79"/>
      <c r="AA156" s="78"/>
      <c r="AB156" s="67"/>
      <c r="AC156" s="79"/>
      <c r="AD156" s="78" t="str">
        <f t="shared" si="102"/>
        <v/>
      </c>
      <c r="AE156" s="79" t="str">
        <f t="shared" si="103"/>
        <v/>
      </c>
      <c r="AF156" s="78"/>
      <c r="AG156" s="67"/>
      <c r="AH156" s="79"/>
      <c r="AI156" s="82"/>
      <c r="AJ156" s="66"/>
      <c r="AK156" s="73"/>
      <c r="AL156" s="3">
        <f t="shared" si="104"/>
        <v>0</v>
      </c>
    </row>
    <row r="157" spans="1:38" x14ac:dyDescent="0.45">
      <c r="A157" s="3">
        <f t="shared" si="88"/>
        <v>0</v>
      </c>
      <c r="B157" s="3">
        <f t="shared" si="105"/>
        <v>0</v>
      </c>
      <c r="C157" s="3" t="str">
        <f t="shared" si="89"/>
        <v>中ブロ0</v>
      </c>
      <c r="D157" s="3" t="str">
        <f t="shared" si="90"/>
        <v>中ブロ0</v>
      </c>
      <c r="E157" s="3">
        <f t="shared" si="106"/>
        <v>0</v>
      </c>
      <c r="F157" s="3" t="str">
        <f t="shared" si="91"/>
        <v>中ブロ0</v>
      </c>
      <c r="G157" s="3">
        <f t="shared" si="107"/>
        <v>0</v>
      </c>
      <c r="H157" s="3" t="str">
        <f t="shared" si="92"/>
        <v>本大会0</v>
      </c>
      <c r="I157" s="3" t="str">
        <f t="shared" si="93"/>
        <v>本大会0</v>
      </c>
      <c r="J157" s="3">
        <f t="shared" si="108"/>
        <v>0</v>
      </c>
      <c r="K157" s="3" t="str">
        <f t="shared" si="94"/>
        <v>本大会0</v>
      </c>
      <c r="L157" s="3">
        <f t="shared" si="109"/>
        <v>0</v>
      </c>
      <c r="M157" s="3" t="str">
        <f t="shared" si="95"/>
        <v>0</v>
      </c>
      <c r="N157" s="3" t="str">
        <f t="shared" si="96"/>
        <v>0</v>
      </c>
      <c r="O157" s="3" t="str">
        <f t="shared" si="97"/>
        <v/>
      </c>
      <c r="P157" s="3" t="str">
        <f t="shared" si="98"/>
        <v>0</v>
      </c>
      <c r="Q157" s="68" t="str">
        <f t="shared" si="99"/>
        <v/>
      </c>
      <c r="R157" s="69">
        <f t="shared" si="100"/>
        <v>0</v>
      </c>
      <c r="S157" s="72">
        <f t="shared" si="101"/>
        <v>147</v>
      </c>
      <c r="T157" s="66"/>
      <c r="U157" s="67"/>
      <c r="V157" s="67"/>
      <c r="W157" s="66"/>
      <c r="X157" s="67"/>
      <c r="Y157" s="66"/>
      <c r="Z157" s="79"/>
      <c r="AA157" s="78"/>
      <c r="AB157" s="67"/>
      <c r="AC157" s="79"/>
      <c r="AD157" s="78" t="str">
        <f t="shared" si="102"/>
        <v/>
      </c>
      <c r="AE157" s="79" t="str">
        <f t="shared" si="103"/>
        <v/>
      </c>
      <c r="AF157" s="78"/>
      <c r="AG157" s="67"/>
      <c r="AH157" s="79"/>
      <c r="AI157" s="82"/>
      <c r="AJ157" s="66"/>
      <c r="AK157" s="73"/>
      <c r="AL157" s="3">
        <f t="shared" si="104"/>
        <v>0</v>
      </c>
    </row>
    <row r="158" spans="1:38" x14ac:dyDescent="0.45">
      <c r="A158" s="3">
        <f t="shared" si="88"/>
        <v>0</v>
      </c>
      <c r="B158" s="3">
        <f t="shared" si="105"/>
        <v>0</v>
      </c>
      <c r="C158" s="3" t="str">
        <f t="shared" si="89"/>
        <v>中ブロ0</v>
      </c>
      <c r="D158" s="3" t="str">
        <f t="shared" si="90"/>
        <v>中ブロ0</v>
      </c>
      <c r="E158" s="3">
        <f t="shared" si="106"/>
        <v>0</v>
      </c>
      <c r="F158" s="3" t="str">
        <f t="shared" si="91"/>
        <v>中ブロ0</v>
      </c>
      <c r="G158" s="3">
        <f t="shared" si="107"/>
        <v>0</v>
      </c>
      <c r="H158" s="3" t="str">
        <f t="shared" si="92"/>
        <v>本大会0</v>
      </c>
      <c r="I158" s="3" t="str">
        <f t="shared" si="93"/>
        <v>本大会0</v>
      </c>
      <c r="J158" s="3">
        <f t="shared" si="108"/>
        <v>0</v>
      </c>
      <c r="K158" s="3" t="str">
        <f t="shared" si="94"/>
        <v>本大会0</v>
      </c>
      <c r="L158" s="3">
        <f t="shared" si="109"/>
        <v>0</v>
      </c>
      <c r="M158" s="3" t="str">
        <f t="shared" si="95"/>
        <v>0</v>
      </c>
      <c r="N158" s="3" t="str">
        <f t="shared" si="96"/>
        <v>0</v>
      </c>
      <c r="O158" s="3" t="str">
        <f t="shared" si="97"/>
        <v/>
      </c>
      <c r="P158" s="3" t="str">
        <f t="shared" si="98"/>
        <v>0</v>
      </c>
      <c r="Q158" s="68" t="str">
        <f t="shared" si="99"/>
        <v/>
      </c>
      <c r="R158" s="69">
        <f t="shared" si="100"/>
        <v>0</v>
      </c>
      <c r="S158" s="72">
        <f t="shared" si="101"/>
        <v>148</v>
      </c>
      <c r="T158" s="66"/>
      <c r="U158" s="67"/>
      <c r="V158" s="67"/>
      <c r="W158" s="66"/>
      <c r="X158" s="67"/>
      <c r="Y158" s="66"/>
      <c r="Z158" s="79"/>
      <c r="AA158" s="78"/>
      <c r="AB158" s="67"/>
      <c r="AC158" s="79"/>
      <c r="AD158" s="78" t="str">
        <f t="shared" si="102"/>
        <v/>
      </c>
      <c r="AE158" s="79" t="str">
        <f t="shared" si="103"/>
        <v/>
      </c>
      <c r="AF158" s="78"/>
      <c r="AG158" s="67"/>
      <c r="AH158" s="79"/>
      <c r="AI158" s="82"/>
      <c r="AJ158" s="66"/>
      <c r="AK158" s="73"/>
      <c r="AL158" s="3">
        <f t="shared" si="104"/>
        <v>0</v>
      </c>
    </row>
    <row r="159" spans="1:38" x14ac:dyDescent="0.45">
      <c r="A159" s="3">
        <f t="shared" si="88"/>
        <v>0</v>
      </c>
      <c r="B159" s="3">
        <f t="shared" si="105"/>
        <v>0</v>
      </c>
      <c r="C159" s="3" t="str">
        <f t="shared" si="89"/>
        <v>中ブロ0</v>
      </c>
      <c r="D159" s="3" t="str">
        <f t="shared" si="90"/>
        <v>中ブロ0</v>
      </c>
      <c r="E159" s="3">
        <f t="shared" si="106"/>
        <v>0</v>
      </c>
      <c r="F159" s="3" t="str">
        <f t="shared" si="91"/>
        <v>中ブロ0</v>
      </c>
      <c r="G159" s="3">
        <f t="shared" si="107"/>
        <v>0</v>
      </c>
      <c r="H159" s="3" t="str">
        <f t="shared" si="92"/>
        <v>本大会0</v>
      </c>
      <c r="I159" s="3" t="str">
        <f t="shared" si="93"/>
        <v>本大会0</v>
      </c>
      <c r="J159" s="3">
        <f t="shared" si="108"/>
        <v>0</v>
      </c>
      <c r="K159" s="3" t="str">
        <f t="shared" si="94"/>
        <v>本大会0</v>
      </c>
      <c r="L159" s="3">
        <f t="shared" si="109"/>
        <v>0</v>
      </c>
      <c r="M159" s="3" t="str">
        <f t="shared" si="95"/>
        <v>0</v>
      </c>
      <c r="N159" s="3" t="str">
        <f t="shared" si="96"/>
        <v>0</v>
      </c>
      <c r="O159" s="3" t="str">
        <f t="shared" si="97"/>
        <v/>
      </c>
      <c r="P159" s="3" t="str">
        <f t="shared" si="98"/>
        <v>0</v>
      </c>
      <c r="Q159" s="68" t="str">
        <f t="shared" si="99"/>
        <v/>
      </c>
      <c r="R159" s="69">
        <f t="shared" si="100"/>
        <v>0</v>
      </c>
      <c r="S159" s="72">
        <f t="shared" si="101"/>
        <v>149</v>
      </c>
      <c r="T159" s="66"/>
      <c r="U159" s="67"/>
      <c r="V159" s="67"/>
      <c r="W159" s="66"/>
      <c r="X159" s="67"/>
      <c r="Y159" s="66"/>
      <c r="Z159" s="79"/>
      <c r="AA159" s="78"/>
      <c r="AB159" s="67"/>
      <c r="AC159" s="79"/>
      <c r="AD159" s="78" t="str">
        <f t="shared" si="102"/>
        <v/>
      </c>
      <c r="AE159" s="79" t="str">
        <f t="shared" si="103"/>
        <v/>
      </c>
      <c r="AF159" s="78"/>
      <c r="AG159" s="67"/>
      <c r="AH159" s="79"/>
      <c r="AI159" s="82"/>
      <c r="AJ159" s="66"/>
      <c r="AK159" s="73"/>
      <c r="AL159" s="3">
        <f t="shared" si="104"/>
        <v>0</v>
      </c>
    </row>
    <row r="160" spans="1:38" ht="15" thickBot="1" x14ac:dyDescent="0.5">
      <c r="A160" s="3">
        <f t="shared" si="88"/>
        <v>0</v>
      </c>
      <c r="B160" s="3">
        <f t="shared" si="105"/>
        <v>0</v>
      </c>
      <c r="C160" s="3" t="str">
        <f t="shared" si="89"/>
        <v>中ブロ0</v>
      </c>
      <c r="D160" s="3" t="str">
        <f t="shared" si="90"/>
        <v>中ブロ0</v>
      </c>
      <c r="E160" s="3">
        <f t="shared" si="106"/>
        <v>0</v>
      </c>
      <c r="F160" s="3" t="str">
        <f t="shared" si="91"/>
        <v>中ブロ0</v>
      </c>
      <c r="G160" s="3">
        <f t="shared" si="107"/>
        <v>0</v>
      </c>
      <c r="H160" s="3" t="str">
        <f t="shared" si="92"/>
        <v>本大会0</v>
      </c>
      <c r="I160" s="3" t="str">
        <f t="shared" si="93"/>
        <v>本大会0</v>
      </c>
      <c r="J160" s="3">
        <f t="shared" si="108"/>
        <v>0</v>
      </c>
      <c r="K160" s="3" t="str">
        <f t="shared" si="94"/>
        <v>本大会0</v>
      </c>
      <c r="L160" s="3">
        <f t="shared" si="109"/>
        <v>0</v>
      </c>
      <c r="M160" s="3" t="str">
        <f t="shared" si="95"/>
        <v>0</v>
      </c>
      <c r="N160" s="3" t="str">
        <f t="shared" si="96"/>
        <v>0</v>
      </c>
      <c r="O160" s="3" t="str">
        <f t="shared" si="97"/>
        <v/>
      </c>
      <c r="P160" s="3" t="str">
        <f t="shared" si="98"/>
        <v>0</v>
      </c>
      <c r="Q160" s="68" t="str">
        <f t="shared" si="99"/>
        <v/>
      </c>
      <c r="R160" s="69">
        <f t="shared" si="100"/>
        <v>0</v>
      </c>
      <c r="S160" s="74">
        <f t="shared" si="101"/>
        <v>150</v>
      </c>
      <c r="T160" s="75"/>
      <c r="U160" s="76"/>
      <c r="V160" s="76"/>
      <c r="W160" s="75"/>
      <c r="X160" s="76"/>
      <c r="Y160" s="75"/>
      <c r="Z160" s="81"/>
      <c r="AA160" s="80"/>
      <c r="AB160" s="76"/>
      <c r="AC160" s="81"/>
      <c r="AD160" s="80" t="str">
        <f t="shared" si="102"/>
        <v/>
      </c>
      <c r="AE160" s="81" t="str">
        <f t="shared" si="103"/>
        <v/>
      </c>
      <c r="AF160" s="80"/>
      <c r="AG160" s="76"/>
      <c r="AH160" s="81"/>
      <c r="AI160" s="83"/>
      <c r="AJ160" s="75"/>
      <c r="AK160" s="77"/>
      <c r="AL160" s="3">
        <f t="shared" si="104"/>
        <v>0</v>
      </c>
    </row>
    <row r="161" spans="3:37" x14ac:dyDescent="0.45">
      <c r="S161" s="93"/>
      <c r="T161" s="93"/>
      <c r="U161" s="94"/>
      <c r="V161" s="94"/>
      <c r="W161" s="94"/>
      <c r="X161" s="94">
        <f>COUNTA(X11:X160)</f>
        <v>0</v>
      </c>
      <c r="Y161" s="95"/>
      <c r="Z161" s="94"/>
      <c r="AA161" s="94">
        <f>COUNTA(AA11:AA160)</f>
        <v>0</v>
      </c>
      <c r="AB161" s="94">
        <f>COUNTA(AB11:AB160)</f>
        <v>0</v>
      </c>
      <c r="AC161" s="94">
        <f>COUNTA(AC11:AC160)</f>
        <v>0</v>
      </c>
      <c r="AD161" s="94">
        <f>COUNTIF(AD11:AD160,"○")</f>
        <v>0</v>
      </c>
      <c r="AE161" s="94">
        <f>COUNTIF(AE11:AE160,"○")</f>
        <v>0</v>
      </c>
      <c r="AF161" s="94"/>
      <c r="AG161" s="94"/>
      <c r="AH161" s="94"/>
      <c r="AI161" s="94"/>
      <c r="AJ161" s="94"/>
      <c r="AK161" s="94"/>
    </row>
    <row r="162" spans="3:37" ht="15" thickBot="1" x14ac:dyDescent="0.5">
      <c r="Z162" s="26"/>
    </row>
    <row r="163" spans="3:37" x14ac:dyDescent="0.45">
      <c r="Y163" s="141" t="s">
        <v>129</v>
      </c>
      <c r="Z163" s="142" t="s">
        <v>130</v>
      </c>
      <c r="AA163" s="142" t="s">
        <v>134</v>
      </c>
      <c r="AB163" s="142"/>
      <c r="AC163" s="142"/>
      <c r="AD163" s="142" t="s">
        <v>135</v>
      </c>
      <c r="AE163" s="144"/>
    </row>
    <row r="164" spans="3:37" x14ac:dyDescent="0.45">
      <c r="Y164" s="131"/>
      <c r="Z164" s="143"/>
      <c r="AA164" s="2" t="s">
        <v>131</v>
      </c>
      <c r="AB164" s="2" t="s">
        <v>132</v>
      </c>
      <c r="AC164" s="2" t="s">
        <v>133</v>
      </c>
      <c r="AD164" s="2" t="s">
        <v>131</v>
      </c>
      <c r="AE164" s="71" t="s">
        <v>132</v>
      </c>
    </row>
    <row r="165" spans="3:37" x14ac:dyDescent="0.45">
      <c r="C165" s="3" t="str">
        <f>CONCATENATE(AA$9,"選手団",Y165,"監督兼選手")</f>
        <v>中ブロ選手団監督兼選手</v>
      </c>
      <c r="D165" s="3" t="str">
        <f>CONCATENATE(AA$9,"選手団",Y165,"監督")</f>
        <v>中ブロ選手団監督</v>
      </c>
      <c r="H165" s="3" t="str">
        <f>CONCATENATE(AB$9,"選手団",Y165,"監督兼選手")</f>
        <v>本大会選手団監督兼選手</v>
      </c>
      <c r="I165" s="3" t="str">
        <f>CONCATENATE(AB$9,"選手団",Y165,"監督")</f>
        <v>本大会選手団監督</v>
      </c>
      <c r="M165" s="3" t="str">
        <f>CONCATENATE(Y165,"監督兼選手○")</f>
        <v>監督兼選手○</v>
      </c>
      <c r="N165" s="3" t="str">
        <f>CONCATENATE(Y165,"監督○")</f>
        <v>監督○</v>
      </c>
      <c r="O165" s="3" t="str">
        <f>CONCATENATE("選手団",Y165,"監督兼選手○")</f>
        <v>選手団監督兼選手○</v>
      </c>
      <c r="P165" s="3" t="str">
        <f>CONCATENATE("選手団",Y165,"監督○")</f>
        <v>選手団監督○</v>
      </c>
      <c r="Y165" s="131" t="str">
        <f>'確認書(中ブロ)'!B8</f>
        <v/>
      </c>
      <c r="Z165" s="9" t="s">
        <v>114</v>
      </c>
      <c r="AA165" s="9">
        <f>COUNTIF($D$11:$D$160,D165)+COUNTIF($D$11:$D$160,C165)</f>
        <v>0</v>
      </c>
      <c r="AB165" s="9">
        <f>COUNTIF($I$11:$I$160,I165)+COUNTIF($I$11:$I$160,H165)</f>
        <v>0</v>
      </c>
      <c r="AC165" s="9">
        <f>COUNTIF($N$11:$N$160,N165)+COUNTIF($N$11:$N$160,M165)</f>
        <v>0</v>
      </c>
      <c r="AD165" s="9">
        <f>AA165</f>
        <v>0</v>
      </c>
      <c r="AE165" s="84">
        <f>COUNTIF($P$11:$P$160,P165)+COUNTIF($P$11:$P$160,O165)</f>
        <v>0</v>
      </c>
    </row>
    <row r="166" spans="3:37" x14ac:dyDescent="0.45">
      <c r="D166" s="3" t="str">
        <f>CONCATENATE(AA$9,"選手団",Y165,"選手")</f>
        <v>中ブロ選手団選手</v>
      </c>
      <c r="I166" s="3" t="str">
        <f>CONCATENATE(AB$9,"選手団",Y165,"選手")</f>
        <v>本大会選手団選手</v>
      </c>
      <c r="N166" s="3" t="str">
        <f>CONCATENATE(Y165,"選手○")</f>
        <v>選手○</v>
      </c>
      <c r="P166" s="3" t="str">
        <f>CONCATENATE("選手団",Y165,"選手○")</f>
        <v>選手団選手○</v>
      </c>
      <c r="Y166" s="131"/>
      <c r="Z166" s="10" t="s">
        <v>115</v>
      </c>
      <c r="AA166" s="10">
        <f>COUNTIF($D$11:$D$160,D166)</f>
        <v>0</v>
      </c>
      <c r="AB166" s="10">
        <f>COUNTIF($I$11:$I$160,I166)</f>
        <v>0</v>
      </c>
      <c r="AC166" s="10">
        <f>COUNTIF($N$11:$N$160,N166)</f>
        <v>0</v>
      </c>
      <c r="AD166" s="10">
        <f t="shared" ref="AD166:AD173" si="110">AA166</f>
        <v>0</v>
      </c>
      <c r="AE166" s="85">
        <f>COUNTIF($P$11:$P$160,P166)</f>
        <v>0</v>
      </c>
    </row>
    <row r="167" spans="3:37" x14ac:dyDescent="0.45">
      <c r="C167" s="3" t="str">
        <f>CONCATENATE(AA$9,"選手団",Y167,"監督兼選手")</f>
        <v>中ブロ選手団監督兼選手</v>
      </c>
      <c r="D167" s="3" t="str">
        <f>CONCATENATE(AA$9,"選手団",Y167,"監督")</f>
        <v>中ブロ選手団監督</v>
      </c>
      <c r="H167" s="3" t="str">
        <f>CONCATENATE(AB$9,"選手団",Y167,"監督兼選手")</f>
        <v>本大会選手団監督兼選手</v>
      </c>
      <c r="I167" s="3" t="str">
        <f>CONCATENATE(AB$9,"選手団",Y167,"監督")</f>
        <v>本大会選手団監督</v>
      </c>
      <c r="M167" s="3" t="str">
        <f>CONCATENATE(Y167,"監督兼選手○")</f>
        <v>監督兼選手○</v>
      </c>
      <c r="N167" s="3" t="str">
        <f>CONCATENATE(Y167,"監督○")</f>
        <v>監督○</v>
      </c>
      <c r="O167" s="3" t="str">
        <f>CONCATENATE("選手団",Y167,"監督兼選手○")</f>
        <v>選手団監督兼選手○</v>
      </c>
      <c r="P167" s="3" t="str">
        <f>CONCATENATE("選手団",Y167,"監督○")</f>
        <v>選手団監督○</v>
      </c>
      <c r="Y167" s="131" t="str">
        <f>'確認書(中ブロ)'!D8</f>
        <v/>
      </c>
      <c r="Z167" s="9" t="s">
        <v>114</v>
      </c>
      <c r="AA167" s="9">
        <f t="shared" ref="AA167:AA172" si="111">COUNTIF($D$11:$D$160,D167)+COUNTIF($D$11:$D$160,C167)</f>
        <v>0</v>
      </c>
      <c r="AB167" s="9">
        <f>COUNTIF($I$11:$I$160,I167)+COUNTIF($I$11:$I$160,H167)</f>
        <v>0</v>
      </c>
      <c r="AC167" s="9">
        <f>COUNTIF($N$11:$N$160,N167)+COUNTIF($N$11:$N$160,M167)</f>
        <v>0</v>
      </c>
      <c r="AD167" s="9">
        <f t="shared" si="110"/>
        <v>0</v>
      </c>
      <c r="AE167" s="84">
        <f>COUNTIF($P$11:$P$160,P167)+COUNTIF($P$11:$P$160,O167)</f>
        <v>0</v>
      </c>
    </row>
    <row r="168" spans="3:37" x14ac:dyDescent="0.45">
      <c r="D168" s="3" t="str">
        <f>CONCATENATE(AA$9,"選手団",Y167,"選手")</f>
        <v>中ブロ選手団選手</v>
      </c>
      <c r="I168" s="3" t="str">
        <f>CONCATENATE(AB$9,"選手団",Y167,"選手")</f>
        <v>本大会選手団選手</v>
      </c>
      <c r="N168" s="3" t="str">
        <f>CONCATENATE(Y167,"選手○")</f>
        <v>選手○</v>
      </c>
      <c r="P168" s="3" t="str">
        <f>CONCATENATE("選手団",Y167,"選手○")</f>
        <v>選手団選手○</v>
      </c>
      <c r="Y168" s="131"/>
      <c r="Z168" s="10" t="s">
        <v>115</v>
      </c>
      <c r="AA168" s="10">
        <f t="shared" si="111"/>
        <v>0</v>
      </c>
      <c r="AB168" s="10">
        <f>COUNTIF($I$11:$I$160,I168)</f>
        <v>0</v>
      </c>
      <c r="AC168" s="10">
        <f>COUNTIF($N$11:$N$160,N168)</f>
        <v>0</v>
      </c>
      <c r="AD168" s="10">
        <f t="shared" si="110"/>
        <v>0</v>
      </c>
      <c r="AE168" s="85">
        <f>COUNTIF($P$11:$P$160,P168)</f>
        <v>0</v>
      </c>
    </row>
    <row r="169" spans="3:37" x14ac:dyDescent="0.45">
      <c r="C169" s="3" t="str">
        <f>CONCATENATE(AA$9,"選手団",Y169,"監督兼選手")</f>
        <v>中ブロ選手団監督兼選手</v>
      </c>
      <c r="D169" s="3" t="str">
        <f>CONCATENATE(AA$9,"選手団",Y169,"監督")</f>
        <v>中ブロ選手団監督</v>
      </c>
      <c r="H169" s="3" t="str">
        <f>CONCATENATE(AB$9,"選手団",Y169,"監督兼選手")</f>
        <v>本大会選手団監督兼選手</v>
      </c>
      <c r="I169" s="3" t="str">
        <f>CONCATENATE(AB$9,"選手団",Y169,"監督")</f>
        <v>本大会選手団監督</v>
      </c>
      <c r="M169" s="3" t="str">
        <f>CONCATENATE(Y169,"監督兼選手○")</f>
        <v>監督兼選手○</v>
      </c>
      <c r="N169" s="3" t="str">
        <f>CONCATENATE(Y169,"監督○")</f>
        <v>監督○</v>
      </c>
      <c r="O169" s="3" t="str">
        <f>CONCATENATE("選手団",Y169,"監督兼選手○")</f>
        <v>選手団監督兼選手○</v>
      </c>
      <c r="P169" s="3" t="str">
        <f>CONCATENATE("選手団",Y169,"監督○")</f>
        <v>選手団監督○</v>
      </c>
      <c r="Y169" s="131" t="str">
        <f>'確認書(中ブロ)'!F8</f>
        <v/>
      </c>
      <c r="Z169" s="9" t="s">
        <v>114</v>
      </c>
      <c r="AA169" s="9">
        <f t="shared" si="111"/>
        <v>0</v>
      </c>
      <c r="AB169" s="9">
        <f>COUNTIF($I$11:$I$160,I169)+COUNTIF($I$11:$I$160,H169)</f>
        <v>0</v>
      </c>
      <c r="AC169" s="9">
        <f>COUNTIF($N$11:$N$160,N169)+COUNTIF($N$11:$N$160,M169)</f>
        <v>0</v>
      </c>
      <c r="AD169" s="9">
        <f t="shared" si="110"/>
        <v>0</v>
      </c>
      <c r="AE169" s="84">
        <f>COUNTIF($P$11:$P$160,P169)+COUNTIF($P$11:$P$160,O169)</f>
        <v>0</v>
      </c>
    </row>
    <row r="170" spans="3:37" x14ac:dyDescent="0.45">
      <c r="D170" s="3" t="str">
        <f>CONCATENATE(AA$9,"選手団",Y169,"選手")</f>
        <v>中ブロ選手団選手</v>
      </c>
      <c r="I170" s="3" t="str">
        <f>CONCATENATE(AB$9,"選手団",Y169,"選手")</f>
        <v>本大会選手団選手</v>
      </c>
      <c r="N170" s="3" t="str">
        <f>CONCATENATE(Y169,"選手○")</f>
        <v>選手○</v>
      </c>
      <c r="P170" s="3" t="str">
        <f>CONCATENATE("選手団",Y169,"選手○")</f>
        <v>選手団選手○</v>
      </c>
      <c r="Y170" s="131"/>
      <c r="Z170" s="10" t="s">
        <v>115</v>
      </c>
      <c r="AA170" s="10">
        <f t="shared" si="111"/>
        <v>0</v>
      </c>
      <c r="AB170" s="10">
        <f>COUNTIF($I$11:$I$160,I170)</f>
        <v>0</v>
      </c>
      <c r="AC170" s="10">
        <f>COUNTIF($N$11:$N$160,N170)</f>
        <v>0</v>
      </c>
      <c r="AD170" s="10">
        <f t="shared" si="110"/>
        <v>0</v>
      </c>
      <c r="AE170" s="85">
        <f>COUNTIF($P$11:$P$160,P170)</f>
        <v>0</v>
      </c>
    </row>
    <row r="171" spans="3:37" x14ac:dyDescent="0.45">
      <c r="C171" s="3" t="str">
        <f>CONCATENATE(AA$9,"選手団",Y171,"監督兼選手")</f>
        <v>中ブロ選手団監督兼選手</v>
      </c>
      <c r="D171" s="3" t="str">
        <f>CONCATENATE(AA$9,"選手団",Y171,"監督")</f>
        <v>中ブロ選手団監督</v>
      </c>
      <c r="H171" s="3" t="str">
        <f>CONCATENATE(AB$9,"選手団",Y171,"監督兼選手")</f>
        <v>本大会選手団監督兼選手</v>
      </c>
      <c r="I171" s="3" t="str">
        <f>CONCATENATE(AB$9,"選手団",Y171,"監督")</f>
        <v>本大会選手団監督</v>
      </c>
      <c r="M171" s="3" t="str">
        <f>CONCATENATE(Y171,"監督兼選手○")</f>
        <v>監督兼選手○</v>
      </c>
      <c r="N171" s="3" t="str">
        <f>CONCATENATE(Y171,"監督○")</f>
        <v>監督○</v>
      </c>
      <c r="O171" s="3" t="str">
        <f>CONCATENATE("選手団",Y171,"監督兼選手○")</f>
        <v>選手団監督兼選手○</v>
      </c>
      <c r="P171" s="3" t="str">
        <f>CONCATENATE("選手団",Y171,"監督○")</f>
        <v>選手団監督○</v>
      </c>
      <c r="Y171" s="132" t="str">
        <f>'確認書(中ブロ)'!H8</f>
        <v/>
      </c>
      <c r="Z171" s="64" t="s">
        <v>114</v>
      </c>
      <c r="AA171" s="64">
        <f t="shared" si="111"/>
        <v>0</v>
      </c>
      <c r="AB171" s="64">
        <f>COUNTIF($I$11:$I$160,I171)+COUNTIF($I$11:$I$160,H171)</f>
        <v>0</v>
      </c>
      <c r="AC171" s="64">
        <f>COUNTIF($N$11:$N$160,N171)+COUNTIF($N$11:$N$160,M171)</f>
        <v>0</v>
      </c>
      <c r="AD171" s="64">
        <f t="shared" si="110"/>
        <v>0</v>
      </c>
      <c r="AE171" s="84">
        <f>COUNTIF($P$11:$P$160,P171)+COUNTIF($P$11:$P$160,O171)</f>
        <v>0</v>
      </c>
    </row>
    <row r="172" spans="3:37" x14ac:dyDescent="0.45">
      <c r="D172" s="3" t="str">
        <f>CONCATENATE(AA$9,"選手団",Y171,"選手")</f>
        <v>中ブロ選手団選手</v>
      </c>
      <c r="I172" s="3" t="str">
        <f>CONCATENATE(AB$9,"選手団",Y171,"選手")</f>
        <v>本大会選手団選手</v>
      </c>
      <c r="N172" s="3" t="str">
        <f>CONCATENATE(Y171,"選手○")</f>
        <v>選手○</v>
      </c>
      <c r="P172" s="3" t="str">
        <f>CONCATENATE("選手団",Y171,"選手○")</f>
        <v>選手団選手○</v>
      </c>
      <c r="Y172" s="131"/>
      <c r="Z172" s="10" t="s">
        <v>115</v>
      </c>
      <c r="AA172" s="10">
        <f t="shared" si="111"/>
        <v>0</v>
      </c>
      <c r="AB172" s="10">
        <f>COUNTIF($I$11:$I$160,I172)</f>
        <v>0</v>
      </c>
      <c r="AC172" s="10">
        <f>COUNTIF($N$11:$N$160,N172)</f>
        <v>0</v>
      </c>
      <c r="AD172" s="10">
        <f t="shared" si="110"/>
        <v>0</v>
      </c>
      <c r="AE172" s="85">
        <f>COUNTIF($P$11:$P$160,P172)</f>
        <v>0</v>
      </c>
    </row>
    <row r="173" spans="3:37" x14ac:dyDescent="0.45">
      <c r="Y173" s="102" t="s">
        <v>206</v>
      </c>
      <c r="Z173" s="103"/>
      <c r="AA173" s="99">
        <f>COUNTIF(AA11:AA160,"選手団")-SUM(AA165:AA172)</f>
        <v>0</v>
      </c>
      <c r="AB173" s="101"/>
      <c r="AC173" s="101"/>
      <c r="AD173" s="99">
        <f t="shared" si="110"/>
        <v>0</v>
      </c>
      <c r="AE173" s="100"/>
    </row>
    <row r="174" spans="3:37" ht="15" thickBot="1" x14ac:dyDescent="0.5">
      <c r="O174" s="3" t="s">
        <v>116</v>
      </c>
      <c r="Y174" s="129" t="s">
        <v>113</v>
      </c>
      <c r="Z174" s="130"/>
      <c r="AA174" s="65">
        <f>COUNTIF(AA11:AA160,"競技団体")</f>
        <v>0</v>
      </c>
      <c r="AB174" s="65">
        <f>COUNTIF(AB11:AB160,"競技団体")</f>
        <v>0</v>
      </c>
      <c r="AC174" s="65">
        <f>COUNTIF($O$11:$O$160,O174)</f>
        <v>0</v>
      </c>
      <c r="AD174" s="65">
        <f>AD161-SUM(AD165:AD173)</f>
        <v>0</v>
      </c>
      <c r="AE174" s="86">
        <f>AE161-SUM(AE165:AE172)</f>
        <v>0</v>
      </c>
    </row>
    <row r="175" spans="3:37" ht="15.6" thickTop="1" thickBot="1" x14ac:dyDescent="0.5">
      <c r="Y175" s="127" t="s">
        <v>95</v>
      </c>
      <c r="Z175" s="128"/>
      <c r="AA175" s="87">
        <f>SUM(AA165:AA174)</f>
        <v>0</v>
      </c>
      <c r="AB175" s="87">
        <f>SUM(AB165:AB174)</f>
        <v>0</v>
      </c>
      <c r="AC175" s="87">
        <f>SUM(AC165:AC174)</f>
        <v>0</v>
      </c>
      <c r="AD175" s="87">
        <f>SUM(AD165:AD174)</f>
        <v>0</v>
      </c>
      <c r="AE175" s="88">
        <f>SUM(AE165:AE174)</f>
        <v>0</v>
      </c>
    </row>
  </sheetData>
  <sheetProtection selectLockedCells="1" autoFilter="0"/>
  <autoFilter ref="A10:AL10" xr:uid="{98152B93-C5E2-41DD-8C38-CE4F92EC5B79}"/>
  <mergeCells count="38">
    <mergeCell ref="AA4:AK4"/>
    <mergeCell ref="AA5:AK5"/>
    <mergeCell ref="AA6:AK6"/>
    <mergeCell ref="Y163:Y164"/>
    <mergeCell ref="Z163:Z164"/>
    <mergeCell ref="AA163:AC163"/>
    <mergeCell ref="AD163:AE163"/>
    <mergeCell ref="AI8:AK8"/>
    <mergeCell ref="AA3:AK3"/>
    <mergeCell ref="Y175:Z175"/>
    <mergeCell ref="Y174:Z174"/>
    <mergeCell ref="E3:F9"/>
    <mergeCell ref="J3:K9"/>
    <mergeCell ref="G3:I9"/>
    <mergeCell ref="L3:O9"/>
    <mergeCell ref="P3:P9"/>
    <mergeCell ref="Y165:Y166"/>
    <mergeCell ref="Y167:Y168"/>
    <mergeCell ref="Y169:Y170"/>
    <mergeCell ref="Y171:Y172"/>
    <mergeCell ref="AF8:AH8"/>
    <mergeCell ref="AD8:AE8"/>
    <mergeCell ref="AA8:AC8"/>
    <mergeCell ref="S8:S9"/>
    <mergeCell ref="Y173:Z173"/>
    <mergeCell ref="A1:A9"/>
    <mergeCell ref="X3:Z4"/>
    <mergeCell ref="U3:W3"/>
    <mergeCell ref="U4:W4"/>
    <mergeCell ref="U5:W5"/>
    <mergeCell ref="U6:W6"/>
    <mergeCell ref="B3:D9"/>
    <mergeCell ref="T8:Z8"/>
    <mergeCell ref="S1:Z2"/>
    <mergeCell ref="S3:T3"/>
    <mergeCell ref="S4:T4"/>
    <mergeCell ref="S5:T5"/>
    <mergeCell ref="S6:T6"/>
  </mergeCells>
  <phoneticPr fontId="2"/>
  <conditionalFormatting sqref="T9:T160">
    <cfRule type="expression" dxfId="23" priority="12">
      <formula>$Q$3=0</formula>
    </cfRule>
  </conditionalFormatting>
  <conditionalFormatting sqref="U3:W3">
    <cfRule type="containsBlanks" dxfId="22" priority="1">
      <formula>LEN(TRIM(U3))=0</formula>
    </cfRule>
  </conditionalFormatting>
  <conditionalFormatting sqref="AC9:AC160 AH9:AH160">
    <cfRule type="expression" dxfId="21" priority="2">
      <formula>$R$4=1</formula>
    </cfRule>
  </conditionalFormatting>
  <conditionalFormatting sqref="AD11:AD160">
    <cfRule type="expression" dxfId="20" priority="7">
      <formula>$AA11="選手団"</formula>
    </cfRule>
  </conditionalFormatting>
  <conditionalFormatting sqref="AE11:AE160">
    <cfRule type="expression" dxfId="19" priority="5">
      <formula>$AB11="選手団"</formula>
    </cfRule>
    <cfRule type="expression" dxfId="18" priority="6">
      <formula>$AD11="○"</formula>
    </cfRule>
  </conditionalFormatting>
  <conditionalFormatting sqref="AI11:AK160">
    <cfRule type="expression" dxfId="17" priority="15">
      <formula>$X11=""</formula>
    </cfRule>
    <cfRule type="expression" dxfId="16" priority="16">
      <formula>$AL11=0</formula>
    </cfRule>
  </conditionalFormatting>
  <dataValidations count="15">
    <dataValidation type="list" allowBlank="1" showInputMessage="1" showErrorMessage="1" promptTitle="該当競技のみ入力" prompt="プルダウンから選択してください。" sqref="T11:T160" xr:uid="{8CFE75BB-A3E7-4183-B008-D62D7633C268}">
      <formula1>INDIRECT($U$3)</formula1>
    </dataValidation>
    <dataValidation type="list" allowBlank="1" showInputMessage="1" showErrorMessage="1" promptTitle="選択入力" prompt="「選手団派遣」と「競技団体派遣」の別をプルダウンから選択してください。_x000a_※「選手団派遣」はエントリー数内の監督・選手のみなので、エントリー外のコーチや予備登録選手は「競技団体派遣」になります。" sqref="AA11:AB160" xr:uid="{EBD26016-B5EB-4324-BF6D-38C8D41A340A}">
      <formula1>"選手団,競技団体"</formula1>
    </dataValidation>
    <dataValidation type="list" allowBlank="1" showInputMessage="1" promptTitle="入力必須" prompt="選手団派遣の監督・選手は、必ずプルダウンの「監督」「監督兼選手」「選手」の中から選択してください。_x000a_競技団体派遣の方は、「会長」「コーチ」「予備登録選手」など、任意の区分を入力してください。_x000a_※予備登録選手は「選手」を選択しないでください。" sqref="V11:W160" xr:uid="{6790CF12-598B-4C0E-97B4-ED7D6E725AA8}">
      <formula1>"監督,監督兼選手,選手"</formula1>
    </dataValidation>
    <dataValidation type="list" allowBlank="1" showInputMessage="1" showErrorMessage="1" promptTitle="自動入力/選択入力" prompt="「選手団派遣」の監督・選手は「○」が自動入力されます。_x000a_「競技団体派遣」の方で、傷害補償への加入を希望される方は、手動で「○」を入力してください。_x000a_※一度手動で「○」を入力すると、「選手団派遣」に変更しても自動入力はされなくなるのでご注意ください。" sqref="AD11:AD160" xr:uid="{88414592-A23F-4A8E-BB2D-0DD93DC215B4}">
      <formula1>"○"</formula1>
    </dataValidation>
    <dataValidation type="list" allowBlank="1" showInputMessage="1" showErrorMessage="1" promptTitle="自動入力/選択入力" prompt="「選手団派遣」の監督・選手は「○」又は「－」が自動入力されます。_x000a_※中ブロで加入済の場合は「ー」です。_x000a_「競技団体派遣」の方で、傷害補償への加入を希望される方は、手動で「○」を入力してください。_x000a_※一度手動で「○」を入力すると、「選手団派遣」に変更しても自動入力はされなくなるのでご注意ください。" sqref="AE11:AE160" xr:uid="{4ABABD7B-FF35-4D78-B678-5E1F022082A3}">
      <formula1>"○,－"</formula1>
    </dataValidation>
    <dataValidation type="list" allowBlank="1" showInputMessage="1" promptTitle="入力必須" prompt="集計の都合上、選手団派遣の監督・選手は必ずプルダウンから選択してください。_x000a_※「全種別」や「成年」「少年」など複数種別を兼ねる監督も、必ず主たる種別を１つ選択してください。_x000a_競技団体派遣の場合は「全種別」など、任意の入力でも構いません。" sqref="U11:U160" xr:uid="{75DA11A5-983F-4D5B-9330-E2E6CF7B868A}">
      <formula1>INDIRECT(Q11)</formula1>
    </dataValidation>
    <dataValidation allowBlank="1" showInputMessage="1" showErrorMessage="1" promptTitle="任意入力" prompt="選手団名簿に記載されます！_x000a_必要に応じて種目や階級等を入力してください。" sqref="W11:W160" xr:uid="{944C1822-D177-4245-BF8E-555B8D349A8C}"/>
    <dataValidation allowBlank="1" showInputMessage="1" showErrorMessage="1" promptTitle="入力必須" prompt="姓と名の間に必ず全角スペースを入れてください。_x000a_※「選手団名簿」や「委嘱状」の記載を統一するため" sqref="X11:X160" xr:uid="{35C3119D-3732-4C23-AE4B-7E43BCDE09AF}"/>
    <dataValidation allowBlank="1" showInputMessage="1" showErrorMessage="1" promptTitle="入力必須" prompt="県外の場合は市町名の前に都道府県名も入力してください。" sqref="Z11:Z160" xr:uid="{8B23861C-1898-4E26-A93E-332111B07E33}"/>
    <dataValidation allowBlank="1" showInputMessage="1" showErrorMessage="1" promptTitle="入力必須" prompt="所属を正式名称で入力してください。_x000a_※一般社団法人や株式会社などの法人格名称は、(一社)や(株)などの略語で入力してください。" sqref="Y11:Z160" xr:uid="{783637E2-D087-4A85-924C-B2D226CBB315}"/>
    <dataValidation type="list" allowBlank="1" showInputMessage="1" showErrorMessage="1" promptTitle="選択入力" prompt="結団式に参加される方は「○」を選択入力してください。" sqref="AC11:AC160" xr:uid="{3373DA41-7FE4-4A22-8550-043F092F9EF0}">
      <formula1>"○"</formula1>
    </dataValidation>
    <dataValidation allowBlank="1" showInputMessage="1" showErrorMessage="1" promptTitle="委嘱状が必要な場合は入力必須" prompt="委嘱状の送付先名称（封筒の宛名）を入力してください。_x000a_※担当者が確実に受け取ることができるよう部署名（担当者名）等まで入力してください。" sqref="AK11:AK160" xr:uid="{B8CAABC2-30F1-47FB-ADEF-9FFCDA516D29}"/>
    <dataValidation type="whole" allowBlank="1" showInputMessage="1" showErrorMessage="1" promptTitle="委嘱状が必要な場合は入力必須" prompt="委嘱状の送付先の郵便番号を7桁の数字のみで入力してください。_x000a_※「-」は自動で入ります。" sqref="AI11:AI160" xr:uid="{C60F1C6A-ECCC-420E-8933-D10662027246}">
      <formula1>1000000</formula1>
      <formula2>9999999</formula2>
    </dataValidation>
    <dataValidation allowBlank="1" showInputMessage="1" showErrorMessage="1" promptTitle="委嘱状が必要な場合は入力必須" prompt="委嘱状送付先の住所を入力してください。" sqref="AJ11:AJ160" xr:uid="{7CA4789D-2D82-442A-86E0-69D35CB51711}"/>
    <dataValidation type="list" allowBlank="1" showInputMessage="1" showErrorMessage="1" promptTitle="委嘱状が不要の場合は入力必須" prompt="委嘱状が不要の場合は「×」を入力してください。" sqref="AF11:AH160" xr:uid="{EA5C1917-27F4-435F-9BAD-2D6EAE809BB3}">
      <formula1>"×"</formula1>
    </dataValidation>
  </dataValidations>
  <pageMargins left="0.70866141732283472" right="0.70866141732283472" top="0.55118110236220474" bottom="0.55118110236220474" header="0.31496062992125984" footer="0.31496062992125984"/>
  <pageSetup paperSize="8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98965A-79CA-45EC-A3DA-43E26FF9274D}">
          <x14:formula1>
            <xm:f>リスト!$A$2:$A$43</xm:f>
          </x14:formula1>
          <xm:sqref>U3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343D-4D65-4780-B3C0-74FBFA458FAA}">
  <sheetPr>
    <pageSetUpPr fitToPage="1"/>
  </sheetPr>
  <dimension ref="A1:S28"/>
  <sheetViews>
    <sheetView workbookViewId="0">
      <selection activeCell="D10" sqref="D10:E10"/>
    </sheetView>
  </sheetViews>
  <sheetFormatPr defaultRowHeight="14.4" x14ac:dyDescent="0.45"/>
  <cols>
    <col min="1" max="1" width="22.19921875" style="1" customWidth="1"/>
    <col min="2" max="2" width="9" style="1" customWidth="1"/>
    <col min="3" max="3" width="4" style="1" customWidth="1"/>
    <col min="4" max="4" width="9" style="1" customWidth="1"/>
    <col min="5" max="5" width="4" style="1" customWidth="1"/>
    <col min="6" max="6" width="9" style="1" customWidth="1"/>
    <col min="7" max="7" width="4" style="1" customWidth="1"/>
    <col min="8" max="8" width="9" style="1" customWidth="1"/>
    <col min="9" max="9" width="4" style="1" customWidth="1"/>
    <col min="10" max="10" width="9" style="1" customWidth="1"/>
    <col min="11" max="11" width="4" style="1" customWidth="1"/>
    <col min="12" max="12" width="9" style="1" customWidth="1"/>
    <col min="13" max="13" width="4" style="1" customWidth="1"/>
    <col min="14" max="14" width="9" style="1" customWidth="1"/>
    <col min="15" max="15" width="4" style="1" customWidth="1"/>
    <col min="16" max="16" width="9" style="1" customWidth="1"/>
    <col min="17" max="17" width="4" style="1" customWidth="1"/>
    <col min="18" max="18" width="9" style="1" customWidth="1"/>
    <col min="19" max="19" width="4" style="1" customWidth="1"/>
    <col min="20" max="16384" width="8.796875" style="1"/>
  </cols>
  <sheetData>
    <row r="1" spans="1:19" x14ac:dyDescent="0.45">
      <c r="A1" s="148" t="s">
        <v>96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154" t="s">
        <v>11</v>
      </c>
      <c r="N1" s="150"/>
      <c r="O1" s="150" t="str">
        <f>IF(参加者調査票!U3="","",参加者調査票!U3)</f>
        <v/>
      </c>
      <c r="P1" s="150"/>
      <c r="Q1" s="150"/>
      <c r="R1" s="150"/>
      <c r="S1" s="151"/>
    </row>
    <row r="2" spans="1:19" x14ac:dyDescent="0.4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  <c r="M2" s="155" t="s">
        <v>12</v>
      </c>
      <c r="N2" s="152"/>
      <c r="O2" s="152" t="str">
        <f>IF(参加者調査票!U4="","",参加者調査票!U4)</f>
        <v/>
      </c>
      <c r="P2" s="152"/>
      <c r="Q2" s="152"/>
      <c r="R2" s="152"/>
      <c r="S2" s="153"/>
    </row>
    <row r="3" spans="1:19" ht="15" thickBot="1" x14ac:dyDescent="0.5">
      <c r="M3" s="164" t="s">
        <v>9</v>
      </c>
      <c r="N3" s="162"/>
      <c r="O3" s="162" t="str">
        <f>IF(参加者調査票!U5="","",参加者調査票!U5)</f>
        <v/>
      </c>
      <c r="P3" s="162"/>
      <c r="Q3" s="162"/>
      <c r="R3" s="162"/>
      <c r="S3" s="163"/>
    </row>
    <row r="4" spans="1:19" x14ac:dyDescent="0.45">
      <c r="M4" s="63"/>
      <c r="N4" s="63"/>
      <c r="O4" s="63"/>
      <c r="P4" s="63"/>
      <c r="Q4" s="63"/>
      <c r="R4" s="63"/>
      <c r="S4" s="63"/>
    </row>
    <row r="5" spans="1:19" x14ac:dyDescent="0.45">
      <c r="A5" s="31" t="s">
        <v>97</v>
      </c>
    </row>
    <row r="6" spans="1:19" ht="15" thickBot="1" x14ac:dyDescent="0.5">
      <c r="A6" s="1" t="s">
        <v>118</v>
      </c>
    </row>
    <row r="7" spans="1:19" x14ac:dyDescent="0.45">
      <c r="A7" s="154"/>
      <c r="B7" s="150" t="s">
        <v>104</v>
      </c>
      <c r="C7" s="150"/>
      <c r="D7" s="150"/>
      <c r="E7" s="150"/>
      <c r="F7" s="150"/>
      <c r="G7" s="150"/>
      <c r="H7" s="150"/>
      <c r="I7" s="151"/>
    </row>
    <row r="8" spans="1:19" x14ac:dyDescent="0.45">
      <c r="A8" s="155"/>
      <c r="B8" s="152" t="str">
        <f>IF(O1="","",VLOOKUP($O$1,リスト!$N$2:$R$43,2,))</f>
        <v/>
      </c>
      <c r="C8" s="152"/>
      <c r="D8" s="152" t="str">
        <f>IF(O1="","",IF(VLOOKUP($O$1,リスト!$N$2:$R$43,3,)="","",VLOOKUP($O$1,リスト!$N$2:$R$43,3,)))</f>
        <v/>
      </c>
      <c r="E8" s="152"/>
      <c r="F8" s="152" t="str">
        <f>IF(O1="","",IF(VLOOKUP($O$1,リスト!$N$2:$R$43,4,)="","",VLOOKUP($O$1,リスト!$N$2:$R$43,4,)))</f>
        <v/>
      </c>
      <c r="G8" s="152"/>
      <c r="H8" s="152" t="str">
        <f>IF(O1="","",IF(VLOOKUP($O$1,リスト!$N$2:$R$43,5,)="","",VLOOKUP($O$1,リスト!$N$2:$R$43,5,)))</f>
        <v/>
      </c>
      <c r="I8" s="153"/>
    </row>
    <row r="9" spans="1:19" ht="28.8" customHeight="1" x14ac:dyDescent="0.45">
      <c r="A9" s="28" t="s">
        <v>98</v>
      </c>
      <c r="B9" s="171"/>
      <c r="C9" s="171"/>
      <c r="D9" s="171"/>
      <c r="E9" s="171"/>
      <c r="F9" s="171"/>
      <c r="G9" s="171"/>
      <c r="H9" s="171"/>
      <c r="I9" s="172"/>
    </row>
    <row r="10" spans="1:19" ht="28.8" customHeight="1" x14ac:dyDescent="0.45">
      <c r="A10" s="29" t="s">
        <v>99</v>
      </c>
      <c r="B10" s="167"/>
      <c r="C10" s="167"/>
      <c r="D10" s="167"/>
      <c r="E10" s="167"/>
      <c r="F10" s="167"/>
      <c r="G10" s="167"/>
      <c r="H10" s="167"/>
      <c r="I10" s="168"/>
    </row>
    <row r="11" spans="1:19" ht="28.8" customHeight="1" x14ac:dyDescent="0.45">
      <c r="A11" s="29" t="s">
        <v>100</v>
      </c>
      <c r="B11" s="167"/>
      <c r="C11" s="167"/>
      <c r="D11" s="167"/>
      <c r="E11" s="167"/>
      <c r="F11" s="167"/>
      <c r="G11" s="167"/>
      <c r="H11" s="167"/>
      <c r="I11" s="168"/>
    </row>
    <row r="12" spans="1:19" ht="28.8" customHeight="1" thickBot="1" x14ac:dyDescent="0.5">
      <c r="A12" s="30" t="s">
        <v>127</v>
      </c>
      <c r="B12" s="169"/>
      <c r="C12" s="169"/>
      <c r="D12" s="169"/>
      <c r="E12" s="169"/>
      <c r="F12" s="169"/>
      <c r="G12" s="169"/>
      <c r="H12" s="169"/>
      <c r="I12" s="170"/>
    </row>
    <row r="15" spans="1:19" x14ac:dyDescent="0.45">
      <c r="A15" s="31" t="s">
        <v>101</v>
      </c>
    </row>
    <row r="16" spans="1:19" x14ac:dyDescent="0.45">
      <c r="A16" s="1" t="s">
        <v>121</v>
      </c>
    </row>
    <row r="17" spans="1:19" x14ac:dyDescent="0.45">
      <c r="A17" s="1" t="s">
        <v>102</v>
      </c>
    </row>
    <row r="18" spans="1:19" x14ac:dyDescent="0.45">
      <c r="A18" s="1" t="s">
        <v>122</v>
      </c>
    </row>
    <row r="19" spans="1:19" x14ac:dyDescent="0.45">
      <c r="A19" s="1" t="s">
        <v>123</v>
      </c>
    </row>
    <row r="20" spans="1:19" ht="15" thickBot="1" x14ac:dyDescent="0.5">
      <c r="A20" s="1" t="s">
        <v>103</v>
      </c>
    </row>
    <row r="21" spans="1:19" x14ac:dyDescent="0.45">
      <c r="A21" s="154"/>
      <c r="B21" s="150" t="str">
        <f>B8</f>
        <v/>
      </c>
      <c r="C21" s="150"/>
      <c r="D21" s="150"/>
      <c r="E21" s="150"/>
      <c r="F21" s="150" t="str">
        <f>D8</f>
        <v/>
      </c>
      <c r="G21" s="150"/>
      <c r="H21" s="150"/>
      <c r="I21" s="150"/>
      <c r="J21" s="150" t="str">
        <f>F8</f>
        <v/>
      </c>
      <c r="K21" s="150"/>
      <c r="L21" s="150"/>
      <c r="M21" s="150"/>
      <c r="N21" s="150" t="str">
        <f>H8</f>
        <v/>
      </c>
      <c r="O21" s="150"/>
      <c r="P21" s="150"/>
      <c r="Q21" s="150"/>
      <c r="R21" s="150" t="s">
        <v>106</v>
      </c>
      <c r="S21" s="151"/>
    </row>
    <row r="22" spans="1:19" x14ac:dyDescent="0.45">
      <c r="A22" s="155"/>
      <c r="B22" s="152" t="str">
        <f>IF(B21="","","監督")</f>
        <v/>
      </c>
      <c r="C22" s="165"/>
      <c r="D22" s="166" t="str">
        <f>IF(B21="","","選手")</f>
        <v/>
      </c>
      <c r="E22" s="152"/>
      <c r="F22" s="152" t="str">
        <f>IF(F21="","","監督")</f>
        <v/>
      </c>
      <c r="G22" s="160"/>
      <c r="H22" s="161" t="str">
        <f>IF(F21="","","選手")</f>
        <v/>
      </c>
      <c r="I22" s="152"/>
      <c r="J22" s="152" t="str">
        <f>IF(J21="","","監督")</f>
        <v/>
      </c>
      <c r="K22" s="165"/>
      <c r="L22" s="166" t="str">
        <f>IF(J21="","","選手")</f>
        <v/>
      </c>
      <c r="M22" s="152"/>
      <c r="N22" s="152" t="str">
        <f>IF(N21="","","監督")</f>
        <v/>
      </c>
      <c r="O22" s="160"/>
      <c r="P22" s="161" t="str">
        <f>IF(N21="","","選手")</f>
        <v/>
      </c>
      <c r="Q22" s="152"/>
      <c r="R22" s="152"/>
      <c r="S22" s="153"/>
    </row>
    <row r="23" spans="1:19" ht="28.8" customHeight="1" x14ac:dyDescent="0.45">
      <c r="A23" s="27" t="s">
        <v>107</v>
      </c>
      <c r="B23" s="43" t="str">
        <f>IF(B22="","",参加者調査票!AA165)</f>
        <v/>
      </c>
      <c r="C23" s="34" t="str">
        <f>IF(B22="","","人")</f>
        <v/>
      </c>
      <c r="D23" s="46" t="str">
        <f>IF(D22="","",参加者調査票!AA166)</f>
        <v/>
      </c>
      <c r="E23" s="35" t="str">
        <f>IF(D22="","","人")</f>
        <v/>
      </c>
      <c r="F23" s="43" t="str">
        <f>IF(F22="","",参加者調査票!AA167)</f>
        <v/>
      </c>
      <c r="G23" s="40" t="str">
        <f>IF(F22="","","人")</f>
        <v/>
      </c>
      <c r="H23" s="49" t="str">
        <f>IF(H22="","",参加者調査票!AA168)</f>
        <v/>
      </c>
      <c r="I23" s="35" t="str">
        <f>IF(H22="","","人")</f>
        <v/>
      </c>
      <c r="J23" s="43" t="str">
        <f>IF(J22="","",参加者調査票!AA169)</f>
        <v/>
      </c>
      <c r="K23" s="34" t="str">
        <f>IF(J22="","","人")</f>
        <v/>
      </c>
      <c r="L23" s="46" t="str">
        <f>IF(L22="","",参加者調査票!AA170)</f>
        <v/>
      </c>
      <c r="M23" s="35" t="str">
        <f>IF(L22="","","人")</f>
        <v/>
      </c>
      <c r="N23" s="43" t="str">
        <f>IF(N22="","",参加者調査票!AA171)</f>
        <v/>
      </c>
      <c r="O23" s="40" t="str">
        <f>IF(N22="","","人")</f>
        <v/>
      </c>
      <c r="P23" s="49" t="str">
        <f>IF(P22="","",参加者調査票!AA172)</f>
        <v/>
      </c>
      <c r="Q23" s="35" t="str">
        <f>IF(P22="","","人")</f>
        <v/>
      </c>
      <c r="R23" s="43" t="str">
        <f>IF(O1="","",参加者調査票!AD174)</f>
        <v/>
      </c>
      <c r="S23" s="50" t="s">
        <v>109</v>
      </c>
    </row>
    <row r="24" spans="1:19" ht="28.8" customHeight="1" x14ac:dyDescent="0.45">
      <c r="A24" s="51" t="s">
        <v>110</v>
      </c>
      <c r="B24" s="44" t="str">
        <f>IF(B22="","",B23*1000)</f>
        <v/>
      </c>
      <c r="C24" s="38" t="str">
        <f>IF(B22="","","円")</f>
        <v/>
      </c>
      <c r="D24" s="47" t="str">
        <f>IF(D22="","",D23*1000)</f>
        <v/>
      </c>
      <c r="E24" s="36" t="str">
        <f>IF(D22="","","円")</f>
        <v/>
      </c>
      <c r="F24" s="44" t="str">
        <f>IF(F22="","",F23*1000)</f>
        <v/>
      </c>
      <c r="G24" s="41" t="str">
        <f>IF(F22="","","円")</f>
        <v/>
      </c>
      <c r="H24" s="47" t="str">
        <f>IF(H22="","",H23*1000)</f>
        <v/>
      </c>
      <c r="I24" s="36" t="str">
        <f>IF(H22="","","円")</f>
        <v/>
      </c>
      <c r="J24" s="44" t="str">
        <f>IF(J22="","",J23*1000)</f>
        <v/>
      </c>
      <c r="K24" s="38" t="str">
        <f>IF(J22="","","円")</f>
        <v/>
      </c>
      <c r="L24" s="47" t="str">
        <f>IF(L22="","",L23*1000)</f>
        <v/>
      </c>
      <c r="M24" s="36" t="str">
        <f>IF(L22="","","円")</f>
        <v/>
      </c>
      <c r="N24" s="44" t="str">
        <f>IF(N22="","",N23*1000)</f>
        <v/>
      </c>
      <c r="O24" s="41" t="str">
        <f>IF(N22="","","円")</f>
        <v/>
      </c>
      <c r="P24" s="47" t="str">
        <f>IF(P22="","",P23*1000)</f>
        <v/>
      </c>
      <c r="Q24" s="36" t="str">
        <f>IF(P22="","","円")</f>
        <v/>
      </c>
      <c r="R24" s="44" t="str">
        <f>IF(O1="","",R23*1000)</f>
        <v/>
      </c>
      <c r="S24" s="52" t="s">
        <v>108</v>
      </c>
    </row>
    <row r="25" spans="1:19" ht="28.8" customHeight="1" thickBot="1" x14ac:dyDescent="0.5">
      <c r="A25" s="53" t="s">
        <v>111</v>
      </c>
      <c r="B25" s="45" t="str">
        <f>IF(B22="","",B23*1000)</f>
        <v/>
      </c>
      <c r="C25" s="39" t="str">
        <f>IF(B22="","","円")</f>
        <v/>
      </c>
      <c r="D25" s="48" t="str">
        <f>IF(D22="","",D23*1000)</f>
        <v/>
      </c>
      <c r="E25" s="37" t="str">
        <f>IF(D22="","","円")</f>
        <v/>
      </c>
      <c r="F25" s="45" t="str">
        <f>IF(F22="","",F23*1000)</f>
        <v/>
      </c>
      <c r="G25" s="42" t="str">
        <f>IF(F22="","","円")</f>
        <v/>
      </c>
      <c r="H25" s="48" t="str">
        <f>IF(H22="","",H23*1000)</f>
        <v/>
      </c>
      <c r="I25" s="37" t="str">
        <f>IF(H22="","","円")</f>
        <v/>
      </c>
      <c r="J25" s="45" t="str">
        <f>IF(J22="","",J23*1000)</f>
        <v/>
      </c>
      <c r="K25" s="39" t="str">
        <f>IF(J22="","","円")</f>
        <v/>
      </c>
      <c r="L25" s="48" t="str">
        <f>IF(L22="","",L23*1000)</f>
        <v/>
      </c>
      <c r="M25" s="37" t="str">
        <f>IF(L22="","","円")</f>
        <v/>
      </c>
      <c r="N25" s="45" t="str">
        <f>IF(N22="","",N23*1000)</f>
        <v/>
      </c>
      <c r="O25" s="42" t="str">
        <f>IF(N22="","","円")</f>
        <v/>
      </c>
      <c r="P25" s="48" t="str">
        <f>IF(P22="","",P23*1000)</f>
        <v/>
      </c>
      <c r="Q25" s="37" t="str">
        <f>IF(P22="","","円")</f>
        <v/>
      </c>
      <c r="R25" s="156"/>
      <c r="S25" s="157"/>
    </row>
    <row r="26" spans="1:19" ht="28.8" customHeight="1" thickTop="1" thickBot="1" x14ac:dyDescent="0.5">
      <c r="A26" s="54" t="s">
        <v>95</v>
      </c>
      <c r="B26" s="55" t="str">
        <f>IF(B22="","",SUM(B24:B25))</f>
        <v/>
      </c>
      <c r="C26" s="56" t="str">
        <f>IF(B22="","","円")</f>
        <v/>
      </c>
      <c r="D26" s="57" t="str">
        <f>IF(D22="","",SUM(D24:D25))</f>
        <v/>
      </c>
      <c r="E26" s="58" t="str">
        <f>IF(D22="","","円")</f>
        <v/>
      </c>
      <c r="F26" s="55" t="str">
        <f>IF(F22="","",SUM(F24:F25))</f>
        <v/>
      </c>
      <c r="G26" s="59" t="str">
        <f>IF(F22="","","円")</f>
        <v/>
      </c>
      <c r="H26" s="57" t="str">
        <f>IF(H22="","",SUM(H24:H25))</f>
        <v/>
      </c>
      <c r="I26" s="58" t="str">
        <f>IF(H22="","","円")</f>
        <v/>
      </c>
      <c r="J26" s="55" t="str">
        <f>IF(J22="","",SUM(J24:J25))</f>
        <v/>
      </c>
      <c r="K26" s="56" t="str">
        <f>IF(J22="","","円")</f>
        <v/>
      </c>
      <c r="L26" s="57" t="str">
        <f>IF(L22="","",SUM(L24:L25))</f>
        <v/>
      </c>
      <c r="M26" s="58" t="str">
        <f>IF(L22="","","円")</f>
        <v/>
      </c>
      <c r="N26" s="55" t="str">
        <f>IF(N22="","",SUM(N24:N25))</f>
        <v/>
      </c>
      <c r="O26" s="59" t="str">
        <f>IF(N22="","","円")</f>
        <v/>
      </c>
      <c r="P26" s="57" t="str">
        <f>IF(P22="","",SUM(P24:P25))</f>
        <v/>
      </c>
      <c r="Q26" s="58" t="str">
        <f>IF(P22="","","円")</f>
        <v/>
      </c>
      <c r="R26" s="55" t="str">
        <f>IF(O1="","",SUM(R24))</f>
        <v/>
      </c>
      <c r="S26" s="60" t="s">
        <v>108</v>
      </c>
    </row>
    <row r="27" spans="1:19" ht="15" thickBot="1" x14ac:dyDescent="0.5"/>
    <row r="28" spans="1:19" ht="28.8" customHeight="1" thickBot="1" x14ac:dyDescent="0.5">
      <c r="O28" s="158" t="s">
        <v>112</v>
      </c>
      <c r="P28" s="159"/>
      <c r="Q28" s="159"/>
      <c r="R28" s="61" t="str">
        <f>IF(O1="","",SUM(B26,D26,F26,H26,J26,L26,N26,P26,R26))</f>
        <v/>
      </c>
      <c r="S28" s="62" t="s">
        <v>108</v>
      </c>
    </row>
  </sheetData>
  <sheetProtection sheet="1" selectLockedCells="1"/>
  <mergeCells count="45">
    <mergeCell ref="B8:C8"/>
    <mergeCell ref="D8:E8"/>
    <mergeCell ref="F8:G8"/>
    <mergeCell ref="H8:I8"/>
    <mergeCell ref="A7:A8"/>
    <mergeCell ref="B7:I7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N21:Q21"/>
    <mergeCell ref="B22:C22"/>
    <mergeCell ref="D22:E22"/>
    <mergeCell ref="F22:G22"/>
    <mergeCell ref="H22:I22"/>
    <mergeCell ref="J22:K22"/>
    <mergeCell ref="L22:M22"/>
    <mergeCell ref="A1:L2"/>
    <mergeCell ref="R21:S22"/>
    <mergeCell ref="A21:A22"/>
    <mergeCell ref="R25:S25"/>
    <mergeCell ref="O28:Q28"/>
    <mergeCell ref="N22:O22"/>
    <mergeCell ref="P22:Q22"/>
    <mergeCell ref="O1:S1"/>
    <mergeCell ref="O2:S2"/>
    <mergeCell ref="O3:S3"/>
    <mergeCell ref="M1:N1"/>
    <mergeCell ref="M2:N2"/>
    <mergeCell ref="M3:N3"/>
    <mergeCell ref="B21:E21"/>
    <mergeCell ref="F21:I21"/>
    <mergeCell ref="J21:M21"/>
  </mergeCells>
  <phoneticPr fontId="2"/>
  <conditionalFormatting sqref="B9:C12">
    <cfRule type="expression" dxfId="15" priority="1">
      <formula>$B$8=""</formula>
    </cfRule>
  </conditionalFormatting>
  <conditionalFormatting sqref="B9:I12">
    <cfRule type="containsBlanks" dxfId="14" priority="5">
      <formula>LEN(TRIM(B9))=0</formula>
    </cfRule>
  </conditionalFormatting>
  <conditionalFormatting sqref="D9:E12">
    <cfRule type="expression" dxfId="13" priority="4">
      <formula>$D$8=""</formula>
    </cfRule>
  </conditionalFormatting>
  <conditionalFormatting sqref="F9:G12">
    <cfRule type="expression" dxfId="12" priority="3">
      <formula>$F$8=""</formula>
    </cfRule>
  </conditionalFormatting>
  <conditionalFormatting sqref="H9:I12">
    <cfRule type="expression" dxfId="11" priority="2">
      <formula>$H$8=""</formula>
    </cfRule>
  </conditionalFormatting>
  <dataValidations count="1">
    <dataValidation type="list" allowBlank="1" showInputMessage="1" sqref="B9:I12" xr:uid="{15F1EBC3-4E2E-4811-9E91-9E39D13FE76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D0DF2-BCD9-4F42-B3D9-5361B1124120}">
  <sheetPr>
    <pageSetUpPr fitToPage="1"/>
  </sheetPr>
  <dimension ref="A1:S30"/>
  <sheetViews>
    <sheetView workbookViewId="0">
      <selection activeCell="B9" sqref="B9:C9"/>
    </sheetView>
  </sheetViews>
  <sheetFormatPr defaultRowHeight="14.4" x14ac:dyDescent="0.45"/>
  <cols>
    <col min="1" max="1" width="22.19921875" style="1" customWidth="1"/>
    <col min="2" max="2" width="9" style="1" customWidth="1"/>
    <col min="3" max="3" width="4" style="1" customWidth="1"/>
    <col min="4" max="4" width="9" style="1" customWidth="1"/>
    <col min="5" max="5" width="4" style="1" customWidth="1"/>
    <col min="6" max="6" width="9" style="1" customWidth="1"/>
    <col min="7" max="7" width="4" style="1" customWidth="1"/>
    <col min="8" max="8" width="9" style="1" customWidth="1"/>
    <col min="9" max="9" width="4" style="1" customWidth="1"/>
    <col min="10" max="10" width="9" style="1" customWidth="1"/>
    <col min="11" max="11" width="4" style="1" customWidth="1"/>
    <col min="12" max="12" width="9" style="1" customWidth="1"/>
    <col min="13" max="13" width="4" style="1" customWidth="1"/>
    <col min="14" max="14" width="9" style="1" customWidth="1"/>
    <col min="15" max="15" width="4" style="1" customWidth="1"/>
    <col min="16" max="16" width="9" style="1" customWidth="1"/>
    <col min="17" max="17" width="4" style="1" customWidth="1"/>
    <col min="18" max="18" width="9" style="1" customWidth="1"/>
    <col min="19" max="19" width="4" style="1" customWidth="1"/>
    <col min="20" max="16384" width="8.796875" style="1"/>
  </cols>
  <sheetData>
    <row r="1" spans="1:19" x14ac:dyDescent="0.45">
      <c r="A1" s="148" t="s">
        <v>119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  <c r="M1" s="154" t="s">
        <v>11</v>
      </c>
      <c r="N1" s="150"/>
      <c r="O1" s="150" t="str">
        <f>IF(参加者調査票!U3="","",参加者調査票!U3)</f>
        <v/>
      </c>
      <c r="P1" s="150"/>
      <c r="Q1" s="150"/>
      <c r="R1" s="150"/>
      <c r="S1" s="151"/>
    </row>
    <row r="2" spans="1:19" x14ac:dyDescent="0.4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  <c r="M2" s="155" t="s">
        <v>12</v>
      </c>
      <c r="N2" s="152"/>
      <c r="O2" s="152" t="str">
        <f>IF(参加者調査票!U4="","",参加者調査票!U4)</f>
        <v/>
      </c>
      <c r="P2" s="152"/>
      <c r="Q2" s="152"/>
      <c r="R2" s="152"/>
      <c r="S2" s="153"/>
    </row>
    <row r="3" spans="1:19" ht="15" thickBot="1" x14ac:dyDescent="0.5">
      <c r="M3" s="164" t="s">
        <v>9</v>
      </c>
      <c r="N3" s="162"/>
      <c r="O3" s="162" t="str">
        <f>IF(参加者調査票!U5="","",参加者調査票!U5)</f>
        <v/>
      </c>
      <c r="P3" s="162"/>
      <c r="Q3" s="162"/>
      <c r="R3" s="162"/>
      <c r="S3" s="163"/>
    </row>
    <row r="4" spans="1:19" x14ac:dyDescent="0.45">
      <c r="M4" s="63"/>
      <c r="N4" s="63"/>
      <c r="O4" s="63"/>
      <c r="P4" s="63"/>
      <c r="Q4" s="63"/>
      <c r="R4" s="63"/>
      <c r="S4" s="63"/>
    </row>
    <row r="5" spans="1:19" x14ac:dyDescent="0.45">
      <c r="A5" s="31" t="s">
        <v>97</v>
      </c>
    </row>
    <row r="6" spans="1:19" ht="15" thickBot="1" x14ac:dyDescent="0.5">
      <c r="A6" s="1" t="s">
        <v>118</v>
      </c>
    </row>
    <row r="7" spans="1:19" x14ac:dyDescent="0.45">
      <c r="A7" s="154"/>
      <c r="B7" s="150" t="s">
        <v>104</v>
      </c>
      <c r="C7" s="150"/>
      <c r="D7" s="150"/>
      <c r="E7" s="150"/>
      <c r="F7" s="150"/>
      <c r="G7" s="150"/>
      <c r="H7" s="150"/>
      <c r="I7" s="151"/>
    </row>
    <row r="8" spans="1:19" x14ac:dyDescent="0.45">
      <c r="A8" s="155"/>
      <c r="B8" s="152" t="str">
        <f>IF(O1="","",VLOOKUP($O$1,リスト!$N$2:$R$43,2,))</f>
        <v/>
      </c>
      <c r="C8" s="152"/>
      <c r="D8" s="152" t="str">
        <f>IF(O1="","",IF(VLOOKUP($O$1,リスト!$N$2:$R$43,3,)="","",VLOOKUP($O$1,リスト!$N$2:$R$43,3,)))</f>
        <v/>
      </c>
      <c r="E8" s="152"/>
      <c r="F8" s="152" t="str">
        <f>IF(O1="","",IF(VLOOKUP($O$1,リスト!$N$2:$R$43,4,)="","",VLOOKUP($O$1,リスト!$N$2:$R$43,4,)))</f>
        <v/>
      </c>
      <c r="G8" s="152"/>
      <c r="H8" s="152" t="str">
        <f>IF(O1="","",IF(VLOOKUP($O$1,リスト!$N$2:$R$43,5,)="","",VLOOKUP($O$1,リスト!$N$2:$R$43,5,)))</f>
        <v/>
      </c>
      <c r="I8" s="153"/>
    </row>
    <row r="9" spans="1:19" ht="28.8" customHeight="1" x14ac:dyDescent="0.45">
      <c r="A9" s="28" t="s">
        <v>98</v>
      </c>
      <c r="B9" s="171"/>
      <c r="C9" s="171"/>
      <c r="D9" s="171"/>
      <c r="E9" s="171"/>
      <c r="F9" s="171"/>
      <c r="G9" s="171"/>
      <c r="H9" s="171"/>
      <c r="I9" s="172"/>
    </row>
    <row r="10" spans="1:19" ht="28.8" customHeight="1" x14ac:dyDescent="0.45">
      <c r="A10" s="29" t="s">
        <v>99</v>
      </c>
      <c r="B10" s="167"/>
      <c r="C10" s="167"/>
      <c r="D10" s="167"/>
      <c r="E10" s="167"/>
      <c r="F10" s="167"/>
      <c r="G10" s="167"/>
      <c r="H10" s="167"/>
      <c r="I10" s="168"/>
    </row>
    <row r="11" spans="1:19" ht="28.8" customHeight="1" x14ac:dyDescent="0.45">
      <c r="A11" s="29" t="s">
        <v>100</v>
      </c>
      <c r="B11" s="167"/>
      <c r="C11" s="167"/>
      <c r="D11" s="167"/>
      <c r="E11" s="167"/>
      <c r="F11" s="167"/>
      <c r="G11" s="167"/>
      <c r="H11" s="167"/>
      <c r="I11" s="168"/>
    </row>
    <row r="12" spans="1:19" ht="28.8" customHeight="1" thickBot="1" x14ac:dyDescent="0.5">
      <c r="A12" s="30" t="s">
        <v>127</v>
      </c>
      <c r="B12" s="169"/>
      <c r="C12" s="169"/>
      <c r="D12" s="169"/>
      <c r="E12" s="169"/>
      <c r="F12" s="169"/>
      <c r="G12" s="169"/>
      <c r="H12" s="169"/>
      <c r="I12" s="170"/>
    </row>
    <row r="15" spans="1:19" x14ac:dyDescent="0.45">
      <c r="A15" s="31" t="s">
        <v>101</v>
      </c>
    </row>
    <row r="16" spans="1:19" x14ac:dyDescent="0.45">
      <c r="A16" s="1" t="s">
        <v>121</v>
      </c>
    </row>
    <row r="17" spans="1:19" x14ac:dyDescent="0.45">
      <c r="A17" s="1" t="s">
        <v>102</v>
      </c>
    </row>
    <row r="18" spans="1:19" x14ac:dyDescent="0.45">
      <c r="A18" s="1" t="s">
        <v>122</v>
      </c>
    </row>
    <row r="19" spans="1:19" x14ac:dyDescent="0.45">
      <c r="A19" s="1" t="s">
        <v>124</v>
      </c>
    </row>
    <row r="20" spans="1:19" ht="15" thickBot="1" x14ac:dyDescent="0.5">
      <c r="A20" s="1" t="s">
        <v>120</v>
      </c>
    </row>
    <row r="21" spans="1:19" x14ac:dyDescent="0.45">
      <c r="A21" s="154"/>
      <c r="B21" s="150" t="str">
        <f>B8</f>
        <v/>
      </c>
      <c r="C21" s="150"/>
      <c r="D21" s="150"/>
      <c r="E21" s="150"/>
      <c r="F21" s="150" t="str">
        <f>D8</f>
        <v/>
      </c>
      <c r="G21" s="150"/>
      <c r="H21" s="150"/>
      <c r="I21" s="150"/>
      <c r="J21" s="150" t="str">
        <f>F8</f>
        <v/>
      </c>
      <c r="K21" s="150"/>
      <c r="L21" s="150"/>
      <c r="M21" s="150"/>
      <c r="N21" s="150" t="str">
        <f>H8</f>
        <v/>
      </c>
      <c r="O21" s="150"/>
      <c r="P21" s="150"/>
      <c r="Q21" s="150"/>
      <c r="R21" s="150" t="s">
        <v>106</v>
      </c>
      <c r="S21" s="151"/>
    </row>
    <row r="22" spans="1:19" x14ac:dyDescent="0.45">
      <c r="A22" s="155"/>
      <c r="B22" s="152" t="str">
        <f>IF(B21="","","監督")</f>
        <v/>
      </c>
      <c r="C22" s="165"/>
      <c r="D22" s="166" t="str">
        <f>IF(B21="","","選手")</f>
        <v/>
      </c>
      <c r="E22" s="152"/>
      <c r="F22" s="152" t="str">
        <f>IF(F21="","","監督")</f>
        <v/>
      </c>
      <c r="G22" s="160"/>
      <c r="H22" s="161" t="str">
        <f>IF(F21="","","選手")</f>
        <v/>
      </c>
      <c r="I22" s="152"/>
      <c r="J22" s="152" t="str">
        <f>IF(J21="","","監督")</f>
        <v/>
      </c>
      <c r="K22" s="165"/>
      <c r="L22" s="166" t="str">
        <f>IF(J21="","","選手")</f>
        <v/>
      </c>
      <c r="M22" s="152"/>
      <c r="N22" s="152" t="str">
        <f>IF(N21="","","監督")</f>
        <v/>
      </c>
      <c r="O22" s="160"/>
      <c r="P22" s="161" t="str">
        <f>IF(N21="","","選手")</f>
        <v/>
      </c>
      <c r="Q22" s="152"/>
      <c r="R22" s="152"/>
      <c r="S22" s="153"/>
    </row>
    <row r="23" spans="1:19" ht="28.8" customHeight="1" x14ac:dyDescent="0.45">
      <c r="A23" s="27" t="s">
        <v>107</v>
      </c>
      <c r="B23" s="43" t="str">
        <f>IF(B22="","",参加者調査票!AB165)</f>
        <v/>
      </c>
      <c r="C23" s="34" t="str">
        <f>IF(B22="","","人")</f>
        <v/>
      </c>
      <c r="D23" s="46" t="str">
        <f>IF(D22="","",参加者調査票!AB166)</f>
        <v/>
      </c>
      <c r="E23" s="35" t="str">
        <f>IF(D22="","","人")</f>
        <v/>
      </c>
      <c r="F23" s="43" t="str">
        <f>IF(F22="","",参加者調査票!AB167)</f>
        <v/>
      </c>
      <c r="G23" s="40" t="str">
        <f>IF(F22="","","人")</f>
        <v/>
      </c>
      <c r="H23" s="49" t="str">
        <f>IF(H22="","",参加者調査票!AB168)</f>
        <v/>
      </c>
      <c r="I23" s="35" t="str">
        <f>IF(H22="","","人")</f>
        <v/>
      </c>
      <c r="J23" s="43" t="str">
        <f>IF(J22="","",参加者調査票!AB169)</f>
        <v/>
      </c>
      <c r="K23" s="34" t="str">
        <f>IF(J22="","","人")</f>
        <v/>
      </c>
      <c r="L23" s="46" t="str">
        <f>IF(L22="","",参加者調査票!AB170)</f>
        <v/>
      </c>
      <c r="M23" s="35" t="str">
        <f>IF(L22="","","人")</f>
        <v/>
      </c>
      <c r="N23" s="43" t="str">
        <f>IF(N22="","",参加者調査票!AB171)</f>
        <v/>
      </c>
      <c r="O23" s="40" t="str">
        <f>IF(N22="","","人")</f>
        <v/>
      </c>
      <c r="P23" s="49" t="str">
        <f>IF(P22="","",参加者調査票!AB172)</f>
        <v/>
      </c>
      <c r="Q23" s="35" t="str">
        <f>IF(P22="","","人")</f>
        <v/>
      </c>
      <c r="R23" s="43" t="str">
        <f>IF(O1="","",参加者調査票!AE174)</f>
        <v/>
      </c>
      <c r="S23" s="50" t="s">
        <v>109</v>
      </c>
    </row>
    <row r="24" spans="1:19" ht="28.8" customHeight="1" x14ac:dyDescent="0.45">
      <c r="A24" s="51" t="s">
        <v>110</v>
      </c>
      <c r="B24" s="44" t="str">
        <f>IF(B22="","",参加者調査票!AE165*1000)</f>
        <v/>
      </c>
      <c r="C24" s="38" t="str">
        <f>IF(B22="","","円")</f>
        <v/>
      </c>
      <c r="D24" s="47" t="str">
        <f>IF(D22="","",参加者調査票!AE166*1000)</f>
        <v/>
      </c>
      <c r="E24" s="36" t="str">
        <f>IF(D22="","","円")</f>
        <v/>
      </c>
      <c r="F24" s="44" t="str">
        <f>IF(F22="","",参加者調査票!AE167*1000)</f>
        <v/>
      </c>
      <c r="G24" s="41" t="str">
        <f>IF(F22="","","円")</f>
        <v/>
      </c>
      <c r="H24" s="47" t="str">
        <f>IF(H22="","",参加者調査票!AE168*1000)</f>
        <v/>
      </c>
      <c r="I24" s="36" t="str">
        <f>IF(H22="","","円")</f>
        <v/>
      </c>
      <c r="J24" s="44" t="str">
        <f>IF(J22="","",参加者調査票!AE169*1000)</f>
        <v/>
      </c>
      <c r="K24" s="38" t="str">
        <f>IF(J22="","","円")</f>
        <v/>
      </c>
      <c r="L24" s="47" t="str">
        <f>IF(L22="","",参加者調査票!AE170*1000)</f>
        <v/>
      </c>
      <c r="M24" s="36" t="str">
        <f>IF(L22="","","円")</f>
        <v/>
      </c>
      <c r="N24" s="44" t="str">
        <f>IF(N22="","",参加者調査票!AE171*1000)</f>
        <v/>
      </c>
      <c r="O24" s="41" t="str">
        <f>IF(N22="","","円")</f>
        <v/>
      </c>
      <c r="P24" s="47" t="str">
        <f>IF(P22="","",参加者調査票!AE172*1000)</f>
        <v/>
      </c>
      <c r="Q24" s="36" t="str">
        <f>IF(P22="","","円")</f>
        <v/>
      </c>
      <c r="R24" s="44" t="str">
        <f>IF(O1="","",R23*1000)</f>
        <v/>
      </c>
      <c r="S24" s="52" t="s">
        <v>108</v>
      </c>
    </row>
    <row r="25" spans="1:19" x14ac:dyDescent="0.45">
      <c r="A25" s="98" t="s">
        <v>205</v>
      </c>
      <c r="B25" s="185" t="str">
        <f>IF(B22="","",B23*A26)</f>
        <v/>
      </c>
      <c r="C25" s="188" t="str">
        <f>IF(B22="","","円")</f>
        <v/>
      </c>
      <c r="D25" s="182" t="str">
        <f>IF(D22="","",D23*A26)</f>
        <v/>
      </c>
      <c r="E25" s="173" t="str">
        <f>IF(D22="","","円")</f>
        <v/>
      </c>
      <c r="F25" s="185" t="str">
        <f>IF(F22="","",F23*A26)</f>
        <v/>
      </c>
      <c r="G25" s="188" t="str">
        <f>IF(F22="","","円")</f>
        <v/>
      </c>
      <c r="H25" s="182" t="str">
        <f>IF(H22="","",H23*IF(F21="少年男子",A27,IF(F21="少年女子",A27,IF(F21="男子Ｂ",A27,IF(F21="少年",A27,A26)))))</f>
        <v/>
      </c>
      <c r="I25" s="173" t="str">
        <f>IF(H22="","","円")</f>
        <v/>
      </c>
      <c r="J25" s="185" t="str">
        <f>IF(J22="","",J23*A26)</f>
        <v/>
      </c>
      <c r="K25" s="188" t="str">
        <f>IF(J22="","","円")</f>
        <v/>
      </c>
      <c r="L25" s="182" t="str">
        <f>IF(L22="","",L23*IF(J21="少年男子",A27,IF(J21="少年女子",A27,IF(J21="男子Ｂ",A27,IF(J21="少年",A27,A26)))))</f>
        <v/>
      </c>
      <c r="M25" s="173" t="str">
        <f>IF(L22="","","円")</f>
        <v/>
      </c>
      <c r="N25" s="185" t="str">
        <f>IF(N22="","",N23*A26)</f>
        <v/>
      </c>
      <c r="O25" s="188" t="str">
        <f>IF(N22="","","円")</f>
        <v/>
      </c>
      <c r="P25" s="182" t="str">
        <f>IF(P22="","",P23*IF(N21="少年男子",A27,IF(N21="少年女子",A27,IF(N21="男子Ｂ",A27,IF(N21="少年",A27,A26)))))</f>
        <v/>
      </c>
      <c r="Q25" s="173" t="str">
        <f>IF(P22="","","円")</f>
        <v/>
      </c>
      <c r="R25" s="176"/>
      <c r="S25" s="177"/>
    </row>
    <row r="26" spans="1:19" x14ac:dyDescent="0.45">
      <c r="A26" s="96">
        <f>IF(参加者調査票!R4=1,8000,6000)</f>
        <v>6000</v>
      </c>
      <c r="B26" s="186"/>
      <c r="C26" s="189"/>
      <c r="D26" s="183"/>
      <c r="E26" s="174"/>
      <c r="F26" s="186"/>
      <c r="G26" s="189"/>
      <c r="H26" s="183"/>
      <c r="I26" s="174"/>
      <c r="J26" s="186"/>
      <c r="K26" s="189"/>
      <c r="L26" s="183"/>
      <c r="M26" s="174"/>
      <c r="N26" s="186"/>
      <c r="O26" s="189"/>
      <c r="P26" s="183"/>
      <c r="Q26" s="174"/>
      <c r="R26" s="178"/>
      <c r="S26" s="179"/>
    </row>
    <row r="27" spans="1:19" ht="10.8" customHeight="1" thickBot="1" x14ac:dyDescent="0.5">
      <c r="A27" s="97">
        <f>A26/2</f>
        <v>3000</v>
      </c>
      <c r="B27" s="187"/>
      <c r="C27" s="190"/>
      <c r="D27" s="184"/>
      <c r="E27" s="175"/>
      <c r="F27" s="187"/>
      <c r="G27" s="190"/>
      <c r="H27" s="184"/>
      <c r="I27" s="175"/>
      <c r="J27" s="187"/>
      <c r="K27" s="190"/>
      <c r="L27" s="184"/>
      <c r="M27" s="175"/>
      <c r="N27" s="187"/>
      <c r="O27" s="190"/>
      <c r="P27" s="184"/>
      <c r="Q27" s="175"/>
      <c r="R27" s="180"/>
      <c r="S27" s="181"/>
    </row>
    <row r="28" spans="1:19" ht="28.8" customHeight="1" thickTop="1" thickBot="1" x14ac:dyDescent="0.5">
      <c r="A28" s="54" t="s">
        <v>95</v>
      </c>
      <c r="B28" s="55" t="str">
        <f>IF(B22="","",SUM(B24:B25))</f>
        <v/>
      </c>
      <c r="C28" s="56" t="str">
        <f>IF(B22="","","円")</f>
        <v/>
      </c>
      <c r="D28" s="57" t="str">
        <f>IF(D22="","",SUM(D24:D25))</f>
        <v/>
      </c>
      <c r="E28" s="58" t="str">
        <f>IF(D22="","","円")</f>
        <v/>
      </c>
      <c r="F28" s="55" t="str">
        <f>IF(F22="","",SUM(F24:F25))</f>
        <v/>
      </c>
      <c r="G28" s="59" t="str">
        <f>IF(F22="","","円")</f>
        <v/>
      </c>
      <c r="H28" s="57" t="str">
        <f>IF(H22="","",SUM(H24:H25))</f>
        <v/>
      </c>
      <c r="I28" s="58" t="str">
        <f>IF(H22="","","円")</f>
        <v/>
      </c>
      <c r="J28" s="55" t="str">
        <f>IF(J22="","",SUM(J24:J25))</f>
        <v/>
      </c>
      <c r="K28" s="56" t="str">
        <f>IF(J22="","","円")</f>
        <v/>
      </c>
      <c r="L28" s="57" t="str">
        <f>IF(L22="","",SUM(L24:L25))</f>
        <v/>
      </c>
      <c r="M28" s="58" t="str">
        <f>IF(L22="","","円")</f>
        <v/>
      </c>
      <c r="N28" s="55" t="str">
        <f>IF(N22="","",SUM(N24:N25))</f>
        <v/>
      </c>
      <c r="O28" s="59" t="str">
        <f>IF(N22="","","円")</f>
        <v/>
      </c>
      <c r="P28" s="57" t="str">
        <f>IF(P22="","",SUM(P24:P25))</f>
        <v/>
      </c>
      <c r="Q28" s="58" t="str">
        <f>IF(P22="","","円")</f>
        <v/>
      </c>
      <c r="R28" s="55" t="str">
        <f>IF(O1="","",SUM(R24))</f>
        <v/>
      </c>
      <c r="S28" s="60" t="s">
        <v>108</v>
      </c>
    </row>
    <row r="29" spans="1:19" ht="15" thickBot="1" x14ac:dyDescent="0.5"/>
    <row r="30" spans="1:19" ht="28.8" customHeight="1" thickBot="1" x14ac:dyDescent="0.5">
      <c r="O30" s="158" t="s">
        <v>112</v>
      </c>
      <c r="P30" s="159"/>
      <c r="Q30" s="159"/>
      <c r="R30" s="61" t="str">
        <f>IF(O1="","",SUM(B28,D28,F28,H28,J28,L28,N28,P28,R28))</f>
        <v/>
      </c>
      <c r="S30" s="62" t="s">
        <v>108</v>
      </c>
    </row>
  </sheetData>
  <sheetProtection sheet="1" selectLockedCells="1"/>
  <mergeCells count="61">
    <mergeCell ref="M3:N3"/>
    <mergeCell ref="O3:S3"/>
    <mergeCell ref="A1:L2"/>
    <mergeCell ref="M1:N1"/>
    <mergeCell ref="O1:S1"/>
    <mergeCell ref="M2:N2"/>
    <mergeCell ref="O2:S2"/>
    <mergeCell ref="A7:A8"/>
    <mergeCell ref="B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R21:S22"/>
    <mergeCell ref="O30:Q30"/>
    <mergeCell ref="A21:A22"/>
    <mergeCell ref="B21:E21"/>
    <mergeCell ref="F21:I21"/>
    <mergeCell ref="J21:M21"/>
    <mergeCell ref="N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K25:K27"/>
    <mergeCell ref="Q25:Q27"/>
    <mergeCell ref="R25:S27"/>
    <mergeCell ref="L25:L27"/>
    <mergeCell ref="M25:M27"/>
    <mergeCell ref="N25:N27"/>
    <mergeCell ref="O25:O27"/>
    <mergeCell ref="P25:P27"/>
  </mergeCells>
  <phoneticPr fontId="2"/>
  <conditionalFormatting sqref="B9:C12">
    <cfRule type="expression" dxfId="10" priority="4">
      <formula>$B$8=""</formula>
    </cfRule>
  </conditionalFormatting>
  <conditionalFormatting sqref="B9:I12">
    <cfRule type="containsBlanks" dxfId="9" priority="5">
      <formula>LEN(TRIM(B9))=0</formula>
    </cfRule>
  </conditionalFormatting>
  <conditionalFormatting sqref="D9:E12">
    <cfRule type="expression" dxfId="8" priority="3">
      <formula>$D$8=""</formula>
    </cfRule>
  </conditionalFormatting>
  <conditionalFormatting sqref="F9:G12">
    <cfRule type="expression" dxfId="7" priority="2">
      <formula>$F$8=""</formula>
    </cfRule>
  </conditionalFormatting>
  <conditionalFormatting sqref="H9:I12">
    <cfRule type="expression" dxfId="6" priority="1">
      <formula>$H$8=""</formula>
    </cfRule>
  </conditionalFormatting>
  <dataValidations count="1">
    <dataValidation type="list" allowBlank="1" showInputMessage="1" sqref="B9:I12" xr:uid="{1A6DBE37-2593-42D7-AC2D-8A4CE1685F41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1F38-387A-4186-BE5C-91BEF3FDC1B0}">
  <sheetPr filterMode="1">
    <pageSetUpPr fitToPage="1"/>
  </sheetPr>
  <dimension ref="A1:AL175"/>
  <sheetViews>
    <sheetView zoomScale="70" zoomScaleNormal="70" workbookViewId="0">
      <selection activeCell="S7" sqref="S7"/>
    </sheetView>
  </sheetViews>
  <sheetFormatPr defaultRowHeight="14.4" x14ac:dyDescent="0.45"/>
  <cols>
    <col min="1" max="1" width="3.09765625" style="3" customWidth="1"/>
    <col min="2" max="2" width="3.09765625" style="3" hidden="1" customWidth="1"/>
    <col min="3" max="4" width="37.59765625" style="3" hidden="1" customWidth="1"/>
    <col min="5" max="5" width="3.09765625" style="3" hidden="1" customWidth="1"/>
    <col min="6" max="6" width="16.69921875" style="3" hidden="1" customWidth="1"/>
    <col min="7" max="7" width="3.09765625" style="3" hidden="1" customWidth="1"/>
    <col min="8" max="8" width="37.59765625" style="3" hidden="1" customWidth="1"/>
    <col min="9" max="9" width="27.69921875" style="3" hidden="1" customWidth="1"/>
    <col min="10" max="10" width="3.09765625" style="3" hidden="1" customWidth="1"/>
    <col min="11" max="11" width="16.69921875" style="3" hidden="1" customWidth="1"/>
    <col min="12" max="12" width="3.09765625" style="3" hidden="1" customWidth="1"/>
    <col min="13" max="14" width="25.19921875" style="3" hidden="1" customWidth="1"/>
    <col min="15" max="16" width="32.59765625" style="3" hidden="1" customWidth="1"/>
    <col min="17" max="17" width="15.5" style="3" hidden="1" customWidth="1"/>
    <col min="18" max="18" width="15.5" style="4" hidden="1" customWidth="1"/>
    <col min="19" max="19" width="5" style="3" customWidth="1"/>
    <col min="20" max="20" width="15" style="3" customWidth="1"/>
    <col min="21" max="21" width="10" style="4" customWidth="1"/>
    <col min="22" max="22" width="12.09765625" style="4" customWidth="1"/>
    <col min="23" max="23" width="32" style="4" customWidth="1"/>
    <col min="24" max="24" width="20" style="4" customWidth="1"/>
    <col min="25" max="25" width="25" style="4" customWidth="1"/>
    <col min="26" max="26" width="17" style="4" customWidth="1"/>
    <col min="27" max="34" width="9.5" style="4" customWidth="1"/>
    <col min="35" max="35" width="12" style="4" customWidth="1"/>
    <col min="36" max="36" width="40" style="4" customWidth="1"/>
    <col min="37" max="37" width="45" style="4" customWidth="1"/>
    <col min="38" max="38" width="8.796875" style="3" hidden="1" customWidth="1"/>
    <col min="39" max="16384" width="8.796875" style="3"/>
  </cols>
  <sheetData>
    <row r="1" spans="1:38" ht="14.4" customHeight="1" x14ac:dyDescent="0.45">
      <c r="A1" s="104" t="s">
        <v>93</v>
      </c>
      <c r="S1" s="121">
        <f>参加者調査票!S1</f>
        <v>79</v>
      </c>
      <c r="T1" s="121"/>
      <c r="U1" s="121"/>
      <c r="V1" s="121"/>
      <c r="W1" s="121"/>
      <c r="X1" s="121"/>
      <c r="Y1" s="121"/>
      <c r="Z1" s="121"/>
    </row>
    <row r="2" spans="1:38" ht="15" customHeight="1" thickBot="1" x14ac:dyDescent="0.5">
      <c r="A2" s="104"/>
      <c r="S2" s="121"/>
      <c r="T2" s="121"/>
      <c r="U2" s="121"/>
      <c r="V2" s="121"/>
      <c r="W2" s="121"/>
      <c r="X2" s="121"/>
      <c r="Y2" s="121"/>
      <c r="Z2" s="121"/>
    </row>
    <row r="3" spans="1:38" ht="14.4" customHeight="1" x14ac:dyDescent="0.45">
      <c r="A3" s="104"/>
      <c r="B3" s="104" t="s">
        <v>89</v>
      </c>
      <c r="C3" s="104"/>
      <c r="D3" s="104"/>
      <c r="E3" s="104" t="s">
        <v>90</v>
      </c>
      <c r="F3" s="104"/>
      <c r="G3" s="104" t="s">
        <v>91</v>
      </c>
      <c r="H3" s="104"/>
      <c r="I3" s="104"/>
      <c r="J3" s="104" t="s">
        <v>92</v>
      </c>
      <c r="K3" s="104"/>
      <c r="L3" s="104" t="s">
        <v>83</v>
      </c>
      <c r="M3" s="104"/>
      <c r="N3" s="104"/>
      <c r="O3" s="104"/>
      <c r="P3" s="104" t="s">
        <v>117</v>
      </c>
      <c r="Q3" s="4">
        <f>IF(VLOOKUP($U$3,リスト!A2:B43,2,)="",0,1)</f>
        <v>0</v>
      </c>
      <c r="R3" s="4">
        <f>IF(U3="水泳",1,IF(U3="体操",1,0))</f>
        <v>0</v>
      </c>
      <c r="S3" s="141" t="s">
        <v>11</v>
      </c>
      <c r="T3" s="142"/>
      <c r="U3" s="195" t="s">
        <v>34</v>
      </c>
      <c r="V3" s="195"/>
      <c r="W3" s="196"/>
      <c r="X3" s="105" t="str">
        <f>IF(U3="","←必ず最初に選択してください。","")</f>
        <v/>
      </c>
      <c r="Y3" s="105"/>
      <c r="Z3" s="105"/>
      <c r="AA3" s="126" t="s">
        <v>126</v>
      </c>
      <c r="AB3" s="126"/>
      <c r="AC3" s="126"/>
      <c r="AD3" s="126"/>
      <c r="AE3" s="126"/>
      <c r="AF3" s="126"/>
      <c r="AG3" s="126"/>
      <c r="AH3" s="126"/>
      <c r="AI3" s="126"/>
      <c r="AJ3" s="126"/>
      <c r="AK3" s="126"/>
    </row>
    <row r="4" spans="1:38" ht="14.4" customHeight="1" x14ac:dyDescent="0.4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4"/>
      <c r="S4" s="131" t="s">
        <v>12</v>
      </c>
      <c r="T4" s="143"/>
      <c r="U4" s="197" t="s">
        <v>164</v>
      </c>
      <c r="V4" s="197"/>
      <c r="W4" s="198"/>
      <c r="X4" s="105"/>
      <c r="Y4" s="105"/>
      <c r="Z4" s="105"/>
      <c r="AA4" s="126" t="s">
        <v>128</v>
      </c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1:38" x14ac:dyDescent="0.4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4"/>
      <c r="R5" s="20"/>
      <c r="S5" s="131" t="s">
        <v>9</v>
      </c>
      <c r="T5" s="143"/>
      <c r="U5" s="199" t="s">
        <v>165</v>
      </c>
      <c r="V5" s="199"/>
      <c r="W5" s="200"/>
      <c r="X5" s="92"/>
      <c r="Y5" s="92"/>
      <c r="Z5" s="92"/>
      <c r="AA5" s="126" t="s">
        <v>143</v>
      </c>
      <c r="AB5" s="126"/>
      <c r="AC5" s="126"/>
      <c r="AD5" s="126"/>
      <c r="AE5" s="126"/>
      <c r="AF5" s="126"/>
      <c r="AG5" s="126"/>
      <c r="AH5" s="126"/>
      <c r="AI5" s="126"/>
      <c r="AJ5" s="126"/>
      <c r="AK5" s="126"/>
    </row>
    <row r="6" spans="1:38" ht="15" thickBot="1" x14ac:dyDescent="0.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4"/>
      <c r="R6" s="20"/>
      <c r="S6" s="193" t="s">
        <v>10</v>
      </c>
      <c r="T6" s="194"/>
      <c r="U6" s="191" t="s">
        <v>166</v>
      </c>
      <c r="V6" s="191"/>
      <c r="W6" s="192"/>
      <c r="X6" s="92"/>
      <c r="Y6" s="92"/>
      <c r="Z6" s="92"/>
      <c r="AA6" s="126" t="s">
        <v>125</v>
      </c>
      <c r="AB6" s="126"/>
      <c r="AC6" s="126"/>
      <c r="AD6" s="126"/>
      <c r="AE6" s="126"/>
      <c r="AF6" s="126"/>
      <c r="AG6" s="126"/>
      <c r="AH6" s="126"/>
      <c r="AI6" s="126"/>
      <c r="AJ6" s="126"/>
      <c r="AK6" s="126"/>
    </row>
    <row r="7" spans="1:38" ht="15" thickBot="1" x14ac:dyDescent="0.5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24"/>
      <c r="R7" s="24"/>
      <c r="T7" s="24"/>
      <c r="U7" s="24"/>
      <c r="V7" s="24"/>
      <c r="X7" s="24"/>
      <c r="Y7" s="24"/>
      <c r="Z7" s="24"/>
      <c r="AA7" s="24"/>
    </row>
    <row r="8" spans="1:38" x14ac:dyDescent="0.4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R8" s="3"/>
      <c r="S8" s="141" t="s">
        <v>0</v>
      </c>
      <c r="T8" s="118" t="s">
        <v>86</v>
      </c>
      <c r="U8" s="119"/>
      <c r="V8" s="119"/>
      <c r="W8" s="119"/>
      <c r="X8" s="119"/>
      <c r="Y8" s="119"/>
      <c r="Z8" s="120"/>
      <c r="AA8" s="138" t="s">
        <v>84</v>
      </c>
      <c r="AB8" s="139"/>
      <c r="AC8" s="140"/>
      <c r="AD8" s="136" t="s">
        <v>94</v>
      </c>
      <c r="AE8" s="137"/>
      <c r="AF8" s="133" t="s">
        <v>136</v>
      </c>
      <c r="AG8" s="134"/>
      <c r="AH8" s="135"/>
      <c r="AI8" s="145" t="s">
        <v>85</v>
      </c>
      <c r="AJ8" s="146"/>
      <c r="AK8" s="147"/>
    </row>
    <row r="9" spans="1:38" s="4" customFormat="1" x14ac:dyDescent="0.4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4" t="s">
        <v>80</v>
      </c>
      <c r="R9" s="4" t="s">
        <v>105</v>
      </c>
      <c r="S9" s="131"/>
      <c r="T9" s="2" t="s">
        <v>60</v>
      </c>
      <c r="U9" s="2" t="s">
        <v>2</v>
      </c>
      <c r="V9" s="2" t="s">
        <v>87</v>
      </c>
      <c r="W9" s="2" t="s">
        <v>66</v>
      </c>
      <c r="X9" s="2" t="s">
        <v>4</v>
      </c>
      <c r="Y9" s="2" t="s">
        <v>6</v>
      </c>
      <c r="Z9" s="71" t="s">
        <v>5</v>
      </c>
      <c r="AA9" s="70" t="s">
        <v>81</v>
      </c>
      <c r="AB9" s="2" t="s">
        <v>82</v>
      </c>
      <c r="AC9" s="71" t="s">
        <v>83</v>
      </c>
      <c r="AD9" s="70" t="s">
        <v>88</v>
      </c>
      <c r="AE9" s="71" t="s">
        <v>82</v>
      </c>
      <c r="AF9" s="70" t="s">
        <v>88</v>
      </c>
      <c r="AG9" s="2" t="s">
        <v>82</v>
      </c>
      <c r="AH9" s="71" t="s">
        <v>83</v>
      </c>
      <c r="AI9" s="70" t="s">
        <v>7</v>
      </c>
      <c r="AJ9" s="2" t="s">
        <v>8</v>
      </c>
      <c r="AK9" s="71" t="s">
        <v>55</v>
      </c>
    </row>
    <row r="10" spans="1:38" s="4" customFormat="1" x14ac:dyDescent="0.4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S10" s="89"/>
      <c r="T10" s="90"/>
      <c r="U10" s="90"/>
      <c r="V10" s="90"/>
      <c r="W10" s="90"/>
      <c r="X10" s="90"/>
      <c r="Y10" s="90"/>
      <c r="Z10" s="91"/>
      <c r="AA10" s="89"/>
      <c r="AB10" s="90"/>
      <c r="AC10" s="91"/>
      <c r="AD10" s="89"/>
      <c r="AE10" s="91"/>
      <c r="AF10" s="89"/>
      <c r="AG10" s="90"/>
      <c r="AH10" s="91"/>
      <c r="AI10" s="89"/>
      <c r="AJ10" s="90"/>
      <c r="AK10" s="91"/>
    </row>
    <row r="11" spans="1:38" x14ac:dyDescent="0.45">
      <c r="A11" s="3">
        <f t="shared" ref="A11:A42" si="0">IF(X11="",0,1)</f>
        <v>1</v>
      </c>
      <c r="B11" s="3">
        <f>IF(AA11="選手団",B10+1,B10)</f>
        <v>1</v>
      </c>
      <c r="C11" s="3" t="str">
        <f t="shared" ref="C11:C42" si="1">CONCATENATE($AA$9,AA11,B11)</f>
        <v>中ブロ選手団1</v>
      </c>
      <c r="D11" s="3" t="str">
        <f t="shared" ref="D11:D42" si="2">CONCATENATE(AA$9,AA11,R11,V11)</f>
        <v>中ブロ選手団少年男子監督</v>
      </c>
      <c r="E11" s="3">
        <f>IF(AA11="競技団体",E10+1,E10)</f>
        <v>0</v>
      </c>
      <c r="F11" s="3" t="str">
        <f t="shared" ref="F11:F42" si="3">CONCATENATE($AA$9,AA11,E11)</f>
        <v>中ブロ選手団0</v>
      </c>
      <c r="G11" s="3">
        <f>IF(AB11="選手団",G10+1,G10)</f>
        <v>0</v>
      </c>
      <c r="H11" s="3" t="str">
        <f t="shared" ref="H11:H42" si="4">CONCATENATE($AB$9,AB11,G11)</f>
        <v>本大会0</v>
      </c>
      <c r="I11" s="3" t="str">
        <f t="shared" ref="I11:I42" si="5">CONCATENATE(AB$9,AB11,R11,V11)</f>
        <v>本大会少年男子監督</v>
      </c>
      <c r="J11" s="3">
        <f>IF(AB11="競技団体",J10+1,J10)</f>
        <v>0</v>
      </c>
      <c r="K11" s="3" t="str">
        <f t="shared" ref="K11:K42" si="6">CONCATENATE($AB$9,AB11,J11)</f>
        <v>本大会0</v>
      </c>
      <c r="L11" s="3">
        <f>IF(AC11="○",L10+1,L10)</f>
        <v>0</v>
      </c>
      <c r="M11" s="3" t="str">
        <f t="shared" ref="M11:M42" si="7">CONCATENATE(AC11,L11)</f>
        <v>0</v>
      </c>
      <c r="N11" s="3" t="str">
        <f t="shared" ref="N11:N42" si="8">CONCATENATE(R11,V11,AC11)</f>
        <v>少年男子監督</v>
      </c>
      <c r="O11" s="3" t="str">
        <f t="shared" ref="O11:O42" si="9">CONCATENATE(AB11,AC11)</f>
        <v/>
      </c>
      <c r="P11" s="3" t="str">
        <f t="shared" ref="P11:P42" si="10">CONCATENATE(AB11,R11,V11,AE11)</f>
        <v>少年男子監督－</v>
      </c>
      <c r="Q11" s="68" t="str">
        <f t="shared" ref="Q11:Q42" si="11">IF($U$3="","",CONCATENATE($U$3,T11,"種目"))</f>
        <v>フェンシング種目</v>
      </c>
      <c r="R11" s="69" t="str">
        <f t="shared" ref="R11:R42" si="12">IF($R$3=0,U11,IF(U11="女子","成年女子",IF(U11="男子","成年男子",U11)))</f>
        <v>少年男子</v>
      </c>
      <c r="S11" s="72">
        <f t="shared" ref="S11:S42" si="13">ROW()-10</f>
        <v>1</v>
      </c>
      <c r="T11" s="66"/>
      <c r="U11" s="67" t="s">
        <v>57</v>
      </c>
      <c r="V11" s="67" t="s">
        <v>140</v>
      </c>
      <c r="W11" s="66"/>
      <c r="X11" s="67" t="s">
        <v>147</v>
      </c>
      <c r="Y11" s="66" t="s">
        <v>148</v>
      </c>
      <c r="Z11" s="79" t="s">
        <v>144</v>
      </c>
      <c r="AA11" s="78" t="s">
        <v>138</v>
      </c>
      <c r="AB11" s="67"/>
      <c r="AC11" s="79"/>
      <c r="AD11" s="78" t="str">
        <f t="shared" ref="AD11:AD26" si="14">IF(AA11="選手団","○","")</f>
        <v>○</v>
      </c>
      <c r="AE11" s="79" t="str">
        <f t="shared" ref="AE11:AE27" si="15">IF(AD11="○","－",IF(AB11="選手団","○",""))</f>
        <v>－</v>
      </c>
      <c r="AF11" s="78" t="s">
        <v>137</v>
      </c>
      <c r="AG11" s="67"/>
      <c r="AH11" s="79"/>
      <c r="AI11" s="82"/>
      <c r="AJ11" s="66"/>
      <c r="AK11" s="73"/>
      <c r="AL11" s="3">
        <f t="shared" ref="AL11:AL42" si="16">IF(AA11="",0,IF(AF11="×",0,1))+IF(AB11="",0,IF(AG11="×",0,1))+IF(AC11="",0,IF(AH11="×",0,1))</f>
        <v>0</v>
      </c>
    </row>
    <row r="12" spans="1:38" x14ac:dyDescent="0.45">
      <c r="A12" s="3">
        <f t="shared" si="0"/>
        <v>1</v>
      </c>
      <c r="B12" s="3">
        <f>IF(AA12="選手団",B11+1,B11)</f>
        <v>2</v>
      </c>
      <c r="C12" s="3" t="str">
        <f t="shared" si="1"/>
        <v>中ブロ選手団2</v>
      </c>
      <c r="D12" s="3" t="str">
        <f t="shared" si="2"/>
        <v>中ブロ選手団少年男子選手</v>
      </c>
      <c r="E12" s="3">
        <f>IF(AA12="競技団体",E11+1,E11)</f>
        <v>0</v>
      </c>
      <c r="F12" s="3" t="str">
        <f t="shared" si="3"/>
        <v>中ブロ選手団0</v>
      </c>
      <c r="G12" s="3">
        <f>IF(AB12="選手団",G11+1,G11)</f>
        <v>0</v>
      </c>
      <c r="H12" s="3" t="str">
        <f t="shared" si="4"/>
        <v>本大会0</v>
      </c>
      <c r="I12" s="3" t="str">
        <f t="shared" si="5"/>
        <v>本大会少年男子選手</v>
      </c>
      <c r="J12" s="3">
        <f>IF(AB12="競技団体",J11+1,J11)</f>
        <v>0</v>
      </c>
      <c r="K12" s="3" t="str">
        <f t="shared" si="6"/>
        <v>本大会0</v>
      </c>
      <c r="L12" s="3">
        <f>IF(AC12="○",L11+1,L11)</f>
        <v>0</v>
      </c>
      <c r="M12" s="3" t="str">
        <f t="shared" si="7"/>
        <v>0</v>
      </c>
      <c r="N12" s="3" t="str">
        <f t="shared" si="8"/>
        <v>少年男子選手</v>
      </c>
      <c r="O12" s="3" t="str">
        <f t="shared" si="9"/>
        <v/>
      </c>
      <c r="P12" s="3" t="str">
        <f t="shared" si="10"/>
        <v>少年男子選手－</v>
      </c>
      <c r="Q12" s="68" t="str">
        <f t="shared" si="11"/>
        <v>フェンシング種目</v>
      </c>
      <c r="R12" s="69" t="str">
        <f t="shared" si="12"/>
        <v>少年男子</v>
      </c>
      <c r="S12" s="72">
        <f t="shared" si="13"/>
        <v>2</v>
      </c>
      <c r="T12" s="66"/>
      <c r="U12" s="67" t="s">
        <v>57</v>
      </c>
      <c r="V12" s="67" t="s">
        <v>142</v>
      </c>
      <c r="W12" s="66"/>
      <c r="X12" s="67" t="s">
        <v>153</v>
      </c>
      <c r="Y12" s="66" t="s">
        <v>148</v>
      </c>
      <c r="Z12" s="79" t="s">
        <v>144</v>
      </c>
      <c r="AA12" s="78" t="s">
        <v>138</v>
      </c>
      <c r="AB12" s="67"/>
      <c r="AC12" s="79"/>
      <c r="AD12" s="78" t="str">
        <f t="shared" si="14"/>
        <v>○</v>
      </c>
      <c r="AE12" s="79" t="str">
        <f t="shared" si="15"/>
        <v>－</v>
      </c>
      <c r="AF12" s="78"/>
      <c r="AG12" s="67"/>
      <c r="AH12" s="79"/>
      <c r="AI12" s="82">
        <v>7410061</v>
      </c>
      <c r="AJ12" s="66" t="s">
        <v>167</v>
      </c>
      <c r="AK12" s="73" t="s">
        <v>168</v>
      </c>
      <c r="AL12" s="3">
        <f t="shared" si="16"/>
        <v>1</v>
      </c>
    </row>
    <row r="13" spans="1:38" x14ac:dyDescent="0.45">
      <c r="A13" s="3">
        <f t="shared" si="0"/>
        <v>1</v>
      </c>
      <c r="B13" s="3">
        <f>IF(AA13="選手団",1,0)</f>
        <v>1</v>
      </c>
      <c r="C13" s="3" t="str">
        <f t="shared" si="1"/>
        <v>中ブロ選手団1</v>
      </c>
      <c r="D13" s="3" t="str">
        <f t="shared" si="2"/>
        <v>中ブロ選手団少年男子選手</v>
      </c>
      <c r="E13" s="3">
        <f>IF(AA13="競技団体",1,0)</f>
        <v>0</v>
      </c>
      <c r="F13" s="3" t="str">
        <f t="shared" si="3"/>
        <v>中ブロ選手団0</v>
      </c>
      <c r="G13" s="3">
        <f>IF(AB13="選手団",1,0)</f>
        <v>0</v>
      </c>
      <c r="H13" s="3" t="str">
        <f t="shared" si="4"/>
        <v>本大会0</v>
      </c>
      <c r="I13" s="3" t="str">
        <f t="shared" si="5"/>
        <v>本大会少年男子選手</v>
      </c>
      <c r="J13" s="3">
        <f>IF(AB13="競技団体",1,0)</f>
        <v>0</v>
      </c>
      <c r="K13" s="3" t="str">
        <f t="shared" si="6"/>
        <v>本大会0</v>
      </c>
      <c r="L13" s="3">
        <f>IF(AC13="○",1,0)</f>
        <v>0</v>
      </c>
      <c r="M13" s="3" t="str">
        <f t="shared" si="7"/>
        <v>0</v>
      </c>
      <c r="N13" s="3" t="str">
        <f t="shared" si="8"/>
        <v>少年男子選手</v>
      </c>
      <c r="O13" s="3" t="str">
        <f t="shared" si="9"/>
        <v/>
      </c>
      <c r="P13" s="3" t="str">
        <f t="shared" si="10"/>
        <v>少年男子選手－</v>
      </c>
      <c r="Q13" s="68" t="str">
        <f t="shared" si="11"/>
        <v>フェンシング種目</v>
      </c>
      <c r="R13" s="69" t="str">
        <f t="shared" si="12"/>
        <v>少年男子</v>
      </c>
      <c r="S13" s="72">
        <f t="shared" si="13"/>
        <v>3</v>
      </c>
      <c r="T13" s="66"/>
      <c r="U13" s="67" t="s">
        <v>57</v>
      </c>
      <c r="V13" s="67" t="s">
        <v>142</v>
      </c>
      <c r="W13" s="66"/>
      <c r="X13" s="67" t="s">
        <v>154</v>
      </c>
      <c r="Y13" s="66" t="s">
        <v>148</v>
      </c>
      <c r="Z13" s="79" t="s">
        <v>144</v>
      </c>
      <c r="AA13" s="78" t="s">
        <v>138</v>
      </c>
      <c r="AB13" s="67"/>
      <c r="AC13" s="79"/>
      <c r="AD13" s="78" t="str">
        <f t="shared" si="14"/>
        <v>○</v>
      </c>
      <c r="AE13" s="79" t="str">
        <f t="shared" si="15"/>
        <v>－</v>
      </c>
      <c r="AF13" s="78"/>
      <c r="AG13" s="67"/>
      <c r="AH13" s="79"/>
      <c r="AI13" s="82">
        <v>7410061</v>
      </c>
      <c r="AJ13" s="66" t="s">
        <v>167</v>
      </c>
      <c r="AK13" s="73" t="s">
        <v>168</v>
      </c>
      <c r="AL13" s="3">
        <f t="shared" si="16"/>
        <v>1</v>
      </c>
    </row>
    <row r="14" spans="1:38" x14ac:dyDescent="0.45">
      <c r="A14" s="3">
        <f t="shared" si="0"/>
        <v>1</v>
      </c>
      <c r="B14" s="3">
        <f t="shared" ref="B14:B45" si="17">IF(AA14="選手団",B13+1,B13)</f>
        <v>2</v>
      </c>
      <c r="C14" s="3" t="str">
        <f t="shared" si="1"/>
        <v>中ブロ選手団2</v>
      </c>
      <c r="D14" s="3" t="str">
        <f t="shared" si="2"/>
        <v>中ブロ選手団少年男子選手</v>
      </c>
      <c r="E14" s="3">
        <f t="shared" ref="E14:E45" si="18">IF(AA14="競技団体",E13+1,E13)</f>
        <v>0</v>
      </c>
      <c r="F14" s="3" t="str">
        <f t="shared" si="3"/>
        <v>中ブロ選手団0</v>
      </c>
      <c r="G14" s="3">
        <f t="shared" ref="G14:G45" si="19">IF(AB14="選手団",G13+1,G13)</f>
        <v>0</v>
      </c>
      <c r="H14" s="3" t="str">
        <f t="shared" si="4"/>
        <v>本大会0</v>
      </c>
      <c r="I14" s="3" t="str">
        <f t="shared" si="5"/>
        <v>本大会少年男子選手</v>
      </c>
      <c r="J14" s="3">
        <f t="shared" ref="J14:J45" si="20">IF(AB14="競技団体",J13+1,J13)</f>
        <v>0</v>
      </c>
      <c r="K14" s="3" t="str">
        <f t="shared" si="6"/>
        <v>本大会0</v>
      </c>
      <c r="L14" s="3">
        <f t="shared" ref="L14:L45" si="21">IF(AC14="○",L13+1,L13)</f>
        <v>0</v>
      </c>
      <c r="M14" s="3" t="str">
        <f t="shared" si="7"/>
        <v>0</v>
      </c>
      <c r="N14" s="3" t="str">
        <f t="shared" si="8"/>
        <v>少年男子選手</v>
      </c>
      <c r="O14" s="3" t="str">
        <f t="shared" si="9"/>
        <v/>
      </c>
      <c r="P14" s="3" t="str">
        <f t="shared" si="10"/>
        <v>少年男子選手－</v>
      </c>
      <c r="Q14" s="68" t="str">
        <f t="shared" si="11"/>
        <v>フェンシング種目</v>
      </c>
      <c r="R14" s="69" t="str">
        <f t="shared" si="12"/>
        <v>少年男子</v>
      </c>
      <c r="S14" s="72">
        <f t="shared" si="13"/>
        <v>4</v>
      </c>
      <c r="T14" s="66"/>
      <c r="U14" s="67" t="s">
        <v>57</v>
      </c>
      <c r="V14" s="67" t="s">
        <v>142</v>
      </c>
      <c r="W14" s="66"/>
      <c r="X14" s="67" t="s">
        <v>155</v>
      </c>
      <c r="Y14" s="66" t="s">
        <v>148</v>
      </c>
      <c r="Z14" s="79" t="s">
        <v>144</v>
      </c>
      <c r="AA14" s="78" t="s">
        <v>138</v>
      </c>
      <c r="AB14" s="67"/>
      <c r="AC14" s="79"/>
      <c r="AD14" s="78" t="str">
        <f t="shared" si="14"/>
        <v>○</v>
      </c>
      <c r="AE14" s="79" t="str">
        <f t="shared" si="15"/>
        <v>－</v>
      </c>
      <c r="AF14" s="78"/>
      <c r="AG14" s="67"/>
      <c r="AH14" s="79"/>
      <c r="AI14" s="82">
        <v>7410061</v>
      </c>
      <c r="AJ14" s="66" t="s">
        <v>167</v>
      </c>
      <c r="AK14" s="73" t="s">
        <v>168</v>
      </c>
      <c r="AL14" s="3">
        <f t="shared" si="16"/>
        <v>1</v>
      </c>
    </row>
    <row r="15" spans="1:38" x14ac:dyDescent="0.45">
      <c r="A15" s="3">
        <f t="shared" si="0"/>
        <v>1</v>
      </c>
      <c r="B15" s="3">
        <f t="shared" si="17"/>
        <v>3</v>
      </c>
      <c r="C15" s="3" t="str">
        <f t="shared" si="1"/>
        <v>中ブロ選手団3</v>
      </c>
      <c r="D15" s="3" t="str">
        <f t="shared" si="2"/>
        <v>中ブロ選手団少年男子選手</v>
      </c>
      <c r="E15" s="3">
        <f t="shared" si="18"/>
        <v>0</v>
      </c>
      <c r="F15" s="3" t="str">
        <f t="shared" si="3"/>
        <v>中ブロ選手団0</v>
      </c>
      <c r="G15" s="3">
        <f t="shared" si="19"/>
        <v>0</v>
      </c>
      <c r="H15" s="3" t="str">
        <f t="shared" si="4"/>
        <v>本大会0</v>
      </c>
      <c r="I15" s="3" t="str">
        <f t="shared" si="5"/>
        <v>本大会少年男子選手</v>
      </c>
      <c r="J15" s="3">
        <f t="shared" si="20"/>
        <v>0</v>
      </c>
      <c r="K15" s="3" t="str">
        <f t="shared" si="6"/>
        <v>本大会0</v>
      </c>
      <c r="L15" s="3">
        <f t="shared" si="21"/>
        <v>0</v>
      </c>
      <c r="M15" s="3" t="str">
        <f t="shared" si="7"/>
        <v>0</v>
      </c>
      <c r="N15" s="3" t="str">
        <f t="shared" si="8"/>
        <v>少年男子選手</v>
      </c>
      <c r="O15" s="3" t="str">
        <f t="shared" si="9"/>
        <v/>
      </c>
      <c r="P15" s="3" t="str">
        <f t="shared" si="10"/>
        <v>少年男子選手－</v>
      </c>
      <c r="Q15" s="68" t="str">
        <f t="shared" si="11"/>
        <v>フェンシング種目</v>
      </c>
      <c r="R15" s="69" t="str">
        <f t="shared" si="12"/>
        <v>少年男子</v>
      </c>
      <c r="S15" s="72">
        <f t="shared" si="13"/>
        <v>5</v>
      </c>
      <c r="T15" s="66"/>
      <c r="U15" s="67" t="s">
        <v>57</v>
      </c>
      <c r="V15" s="67" t="s">
        <v>142</v>
      </c>
      <c r="W15" s="66"/>
      <c r="X15" s="67" t="s">
        <v>156</v>
      </c>
      <c r="Y15" s="66" t="s">
        <v>148</v>
      </c>
      <c r="Z15" s="79" t="s">
        <v>144</v>
      </c>
      <c r="AA15" s="78" t="s">
        <v>138</v>
      </c>
      <c r="AB15" s="67"/>
      <c r="AC15" s="79"/>
      <c r="AD15" s="78" t="str">
        <f t="shared" si="14"/>
        <v>○</v>
      </c>
      <c r="AE15" s="79" t="str">
        <f t="shared" si="15"/>
        <v>－</v>
      </c>
      <c r="AF15" s="78"/>
      <c r="AG15" s="67"/>
      <c r="AH15" s="79"/>
      <c r="AI15" s="82">
        <v>7410061</v>
      </c>
      <c r="AJ15" s="66" t="s">
        <v>167</v>
      </c>
      <c r="AK15" s="73" t="s">
        <v>168</v>
      </c>
      <c r="AL15" s="3">
        <f t="shared" si="16"/>
        <v>1</v>
      </c>
    </row>
    <row r="16" spans="1:38" x14ac:dyDescent="0.45">
      <c r="A16" s="3">
        <f t="shared" si="0"/>
        <v>1</v>
      </c>
      <c r="B16" s="3">
        <f t="shared" si="17"/>
        <v>4</v>
      </c>
      <c r="C16" s="3" t="str">
        <f t="shared" si="1"/>
        <v>中ブロ選手団4</v>
      </c>
      <c r="D16" s="3" t="str">
        <f t="shared" si="2"/>
        <v>中ブロ選手団少年女子監督</v>
      </c>
      <c r="E16" s="3">
        <f t="shared" si="18"/>
        <v>0</v>
      </c>
      <c r="F16" s="3" t="str">
        <f t="shared" si="3"/>
        <v>中ブロ選手団0</v>
      </c>
      <c r="G16" s="3">
        <f t="shared" si="19"/>
        <v>1</v>
      </c>
      <c r="H16" s="3" t="str">
        <f t="shared" si="4"/>
        <v>本大会選手団1</v>
      </c>
      <c r="I16" s="3" t="str">
        <f t="shared" si="5"/>
        <v>本大会選手団少年女子監督</v>
      </c>
      <c r="J16" s="3">
        <f t="shared" si="20"/>
        <v>0</v>
      </c>
      <c r="K16" s="3" t="str">
        <f t="shared" si="6"/>
        <v>本大会選手団0</v>
      </c>
      <c r="L16" s="3">
        <f t="shared" si="21"/>
        <v>1</v>
      </c>
      <c r="M16" s="3" t="str">
        <f t="shared" si="7"/>
        <v>○1</v>
      </c>
      <c r="N16" s="3" t="str">
        <f t="shared" si="8"/>
        <v>少年女子監督○</v>
      </c>
      <c r="O16" s="3" t="str">
        <f t="shared" si="9"/>
        <v>選手団○</v>
      </c>
      <c r="P16" s="3" t="str">
        <f t="shared" si="10"/>
        <v>選手団少年女子監督－</v>
      </c>
      <c r="Q16" s="68" t="str">
        <f t="shared" si="11"/>
        <v>フェンシング種目</v>
      </c>
      <c r="R16" s="69" t="str">
        <f t="shared" si="12"/>
        <v>少年女子</v>
      </c>
      <c r="S16" s="72">
        <f t="shared" si="13"/>
        <v>6</v>
      </c>
      <c r="T16" s="66"/>
      <c r="U16" s="67" t="s">
        <v>58</v>
      </c>
      <c r="V16" s="67" t="s">
        <v>140</v>
      </c>
      <c r="W16" s="66"/>
      <c r="X16" s="67" t="s">
        <v>149</v>
      </c>
      <c r="Y16" s="66" t="s">
        <v>193</v>
      </c>
      <c r="Z16" s="79" t="s">
        <v>145</v>
      </c>
      <c r="AA16" s="78" t="s">
        <v>138</v>
      </c>
      <c r="AB16" s="67" t="s">
        <v>138</v>
      </c>
      <c r="AC16" s="79" t="s">
        <v>139</v>
      </c>
      <c r="AD16" s="78" t="str">
        <f t="shared" si="14"/>
        <v>○</v>
      </c>
      <c r="AE16" s="79" t="str">
        <f t="shared" si="15"/>
        <v>－</v>
      </c>
      <c r="AF16" s="78" t="s">
        <v>137</v>
      </c>
      <c r="AG16" s="67" t="s">
        <v>137</v>
      </c>
      <c r="AH16" s="79" t="s">
        <v>137</v>
      </c>
      <c r="AI16" s="82"/>
      <c r="AJ16" s="66"/>
      <c r="AK16" s="73"/>
      <c r="AL16" s="3">
        <f t="shared" si="16"/>
        <v>0</v>
      </c>
    </row>
    <row r="17" spans="1:38" x14ac:dyDescent="0.45">
      <c r="A17" s="3">
        <f t="shared" si="0"/>
        <v>1</v>
      </c>
      <c r="B17" s="3">
        <f t="shared" si="17"/>
        <v>5</v>
      </c>
      <c r="C17" s="3" t="str">
        <f t="shared" si="1"/>
        <v>中ブロ選手団5</v>
      </c>
      <c r="D17" s="3" t="str">
        <f t="shared" si="2"/>
        <v>中ブロ選手団少年女子選手</v>
      </c>
      <c r="E17" s="3">
        <f t="shared" si="18"/>
        <v>0</v>
      </c>
      <c r="F17" s="3" t="str">
        <f t="shared" si="3"/>
        <v>中ブロ選手団0</v>
      </c>
      <c r="G17" s="3">
        <f t="shared" si="19"/>
        <v>2</v>
      </c>
      <c r="H17" s="3" t="str">
        <f t="shared" si="4"/>
        <v>本大会選手団2</v>
      </c>
      <c r="I17" s="3" t="str">
        <f t="shared" si="5"/>
        <v>本大会選手団少年女子選手</v>
      </c>
      <c r="J17" s="3">
        <f t="shared" si="20"/>
        <v>0</v>
      </c>
      <c r="K17" s="3" t="str">
        <f t="shared" si="6"/>
        <v>本大会選手団0</v>
      </c>
      <c r="L17" s="3">
        <f t="shared" si="21"/>
        <v>2</v>
      </c>
      <c r="M17" s="3" t="str">
        <f t="shared" si="7"/>
        <v>○2</v>
      </c>
      <c r="N17" s="3" t="str">
        <f t="shared" si="8"/>
        <v>少年女子選手○</v>
      </c>
      <c r="O17" s="3" t="str">
        <f t="shared" si="9"/>
        <v>選手団○</v>
      </c>
      <c r="P17" s="3" t="str">
        <f t="shared" si="10"/>
        <v>選手団少年女子選手－</v>
      </c>
      <c r="Q17" s="68" t="str">
        <f t="shared" si="11"/>
        <v>フェンシング種目</v>
      </c>
      <c r="R17" s="69" t="str">
        <f t="shared" si="12"/>
        <v>少年女子</v>
      </c>
      <c r="S17" s="72">
        <f t="shared" si="13"/>
        <v>7</v>
      </c>
      <c r="T17" s="66"/>
      <c r="U17" s="67" t="s">
        <v>58</v>
      </c>
      <c r="V17" s="67" t="s">
        <v>142</v>
      </c>
      <c r="W17" s="66"/>
      <c r="X17" s="67" t="s">
        <v>150</v>
      </c>
      <c r="Y17" s="66" t="s">
        <v>193</v>
      </c>
      <c r="Z17" s="79" t="s">
        <v>146</v>
      </c>
      <c r="AA17" s="78" t="s">
        <v>138</v>
      </c>
      <c r="AB17" s="67" t="s">
        <v>138</v>
      </c>
      <c r="AC17" s="79" t="s">
        <v>139</v>
      </c>
      <c r="AD17" s="78" t="str">
        <f t="shared" si="14"/>
        <v>○</v>
      </c>
      <c r="AE17" s="79" t="str">
        <f t="shared" si="15"/>
        <v>－</v>
      </c>
      <c r="AF17" s="78"/>
      <c r="AG17" s="67"/>
      <c r="AH17" s="79"/>
      <c r="AI17" s="82">
        <v>7420032</v>
      </c>
      <c r="AJ17" s="66" t="s">
        <v>195</v>
      </c>
      <c r="AK17" s="73" t="s">
        <v>194</v>
      </c>
      <c r="AL17" s="3">
        <f t="shared" si="16"/>
        <v>3</v>
      </c>
    </row>
    <row r="18" spans="1:38" x14ac:dyDescent="0.45">
      <c r="A18" s="3">
        <f t="shared" si="0"/>
        <v>1</v>
      </c>
      <c r="B18" s="3">
        <f t="shared" si="17"/>
        <v>6</v>
      </c>
      <c r="C18" s="3" t="str">
        <f t="shared" si="1"/>
        <v>中ブロ選手団6</v>
      </c>
      <c r="D18" s="3" t="str">
        <f t="shared" si="2"/>
        <v>中ブロ選手団少年女子予備登録選手</v>
      </c>
      <c r="E18" s="3">
        <f t="shared" si="18"/>
        <v>0</v>
      </c>
      <c r="F18" s="3" t="str">
        <f t="shared" si="3"/>
        <v>中ブロ選手団0</v>
      </c>
      <c r="G18" s="3">
        <f t="shared" si="19"/>
        <v>2</v>
      </c>
      <c r="H18" s="3" t="str">
        <f t="shared" si="4"/>
        <v>本大会競技団体2</v>
      </c>
      <c r="I18" s="3" t="str">
        <f t="shared" si="5"/>
        <v>本大会競技団体少年女子予備登録選手</v>
      </c>
      <c r="J18" s="3">
        <f t="shared" si="20"/>
        <v>1</v>
      </c>
      <c r="K18" s="3" t="str">
        <f t="shared" si="6"/>
        <v>本大会競技団体1</v>
      </c>
      <c r="L18" s="3">
        <f t="shared" si="21"/>
        <v>2</v>
      </c>
      <c r="M18" s="3" t="str">
        <f t="shared" si="7"/>
        <v>2</v>
      </c>
      <c r="N18" s="3" t="str">
        <f t="shared" si="8"/>
        <v>少年女子予備登録選手</v>
      </c>
      <c r="O18" s="3" t="str">
        <f t="shared" si="9"/>
        <v>競技団体</v>
      </c>
      <c r="P18" s="3" t="str">
        <f t="shared" si="10"/>
        <v>競技団体少年女子予備登録選手－</v>
      </c>
      <c r="Q18" s="68" t="str">
        <f t="shared" si="11"/>
        <v>フェンシング種目</v>
      </c>
      <c r="R18" s="69" t="str">
        <f t="shared" si="12"/>
        <v>少年女子</v>
      </c>
      <c r="S18" s="72">
        <f t="shared" si="13"/>
        <v>8</v>
      </c>
      <c r="T18" s="66"/>
      <c r="U18" s="67" t="s">
        <v>58</v>
      </c>
      <c r="V18" s="67" t="s">
        <v>174</v>
      </c>
      <c r="W18" s="66"/>
      <c r="X18" s="67" t="s">
        <v>152</v>
      </c>
      <c r="Y18" s="66" t="s">
        <v>193</v>
      </c>
      <c r="Z18" s="79" t="s">
        <v>144</v>
      </c>
      <c r="AA18" s="78" t="s">
        <v>138</v>
      </c>
      <c r="AB18" s="67" t="s">
        <v>173</v>
      </c>
      <c r="AC18" s="79"/>
      <c r="AD18" s="78" t="str">
        <f t="shared" si="14"/>
        <v>○</v>
      </c>
      <c r="AE18" s="79" t="str">
        <f t="shared" si="15"/>
        <v>－</v>
      </c>
      <c r="AF18" s="78"/>
      <c r="AG18" s="67"/>
      <c r="AH18" s="79"/>
      <c r="AI18" s="82">
        <v>7420032</v>
      </c>
      <c r="AJ18" s="66" t="s">
        <v>195</v>
      </c>
      <c r="AK18" s="73" t="s">
        <v>194</v>
      </c>
      <c r="AL18" s="3">
        <f t="shared" si="16"/>
        <v>2</v>
      </c>
    </row>
    <row r="19" spans="1:38" x14ac:dyDescent="0.45">
      <c r="A19" s="3">
        <f t="shared" si="0"/>
        <v>1</v>
      </c>
      <c r="B19" s="3">
        <f t="shared" si="17"/>
        <v>7</v>
      </c>
      <c r="C19" s="3" t="str">
        <f t="shared" si="1"/>
        <v>中ブロ選手団7</v>
      </c>
      <c r="D19" s="3" t="str">
        <f t="shared" si="2"/>
        <v>中ブロ選手団少年女子選手</v>
      </c>
      <c r="E19" s="3">
        <f t="shared" si="18"/>
        <v>0</v>
      </c>
      <c r="F19" s="3" t="str">
        <f t="shared" si="3"/>
        <v>中ブロ選手団0</v>
      </c>
      <c r="G19" s="3">
        <f t="shared" si="19"/>
        <v>3</v>
      </c>
      <c r="H19" s="3" t="str">
        <f t="shared" si="4"/>
        <v>本大会選手団3</v>
      </c>
      <c r="I19" s="3" t="str">
        <f t="shared" si="5"/>
        <v>本大会選手団少年女子選手</v>
      </c>
      <c r="J19" s="3">
        <f t="shared" si="20"/>
        <v>1</v>
      </c>
      <c r="K19" s="3" t="str">
        <f t="shared" si="6"/>
        <v>本大会選手団1</v>
      </c>
      <c r="L19" s="3">
        <f t="shared" si="21"/>
        <v>3</v>
      </c>
      <c r="M19" s="3" t="str">
        <f t="shared" si="7"/>
        <v>○3</v>
      </c>
      <c r="N19" s="3" t="str">
        <f t="shared" si="8"/>
        <v>少年女子選手○</v>
      </c>
      <c r="O19" s="3" t="str">
        <f t="shared" si="9"/>
        <v>選手団○</v>
      </c>
      <c r="P19" s="3" t="str">
        <f t="shared" si="10"/>
        <v>選手団少年女子選手－</v>
      </c>
      <c r="Q19" s="68" t="str">
        <f t="shared" si="11"/>
        <v>フェンシング種目</v>
      </c>
      <c r="R19" s="69" t="str">
        <f t="shared" si="12"/>
        <v>少年女子</v>
      </c>
      <c r="S19" s="72">
        <f t="shared" si="13"/>
        <v>9</v>
      </c>
      <c r="T19" s="66"/>
      <c r="U19" s="67" t="s">
        <v>58</v>
      </c>
      <c r="V19" s="67" t="s">
        <v>142</v>
      </c>
      <c r="W19" s="66"/>
      <c r="X19" s="67" t="s">
        <v>151</v>
      </c>
      <c r="Y19" s="66" t="s">
        <v>161</v>
      </c>
      <c r="Z19" s="79" t="s">
        <v>144</v>
      </c>
      <c r="AA19" s="78" t="s">
        <v>138</v>
      </c>
      <c r="AB19" s="67" t="s">
        <v>138</v>
      </c>
      <c r="AC19" s="79" t="s">
        <v>139</v>
      </c>
      <c r="AD19" s="78" t="str">
        <f t="shared" si="14"/>
        <v>○</v>
      </c>
      <c r="AE19" s="79" t="str">
        <f t="shared" si="15"/>
        <v>－</v>
      </c>
      <c r="AF19" s="78"/>
      <c r="AG19" s="67"/>
      <c r="AH19" s="79"/>
      <c r="AI19" s="82">
        <v>7410061</v>
      </c>
      <c r="AJ19" s="66" t="s">
        <v>167</v>
      </c>
      <c r="AK19" s="73" t="s">
        <v>168</v>
      </c>
      <c r="AL19" s="3">
        <f t="shared" si="16"/>
        <v>3</v>
      </c>
    </row>
    <row r="20" spans="1:38" x14ac:dyDescent="0.45">
      <c r="A20" s="3">
        <f t="shared" si="0"/>
        <v>1</v>
      </c>
      <c r="B20" s="3">
        <f t="shared" si="17"/>
        <v>8</v>
      </c>
      <c r="C20" s="3" t="str">
        <f t="shared" si="1"/>
        <v>中ブロ選手団8</v>
      </c>
      <c r="D20" s="3" t="str">
        <f t="shared" si="2"/>
        <v>中ブロ選手団少年女子選手</v>
      </c>
      <c r="E20" s="3">
        <f t="shared" si="18"/>
        <v>0</v>
      </c>
      <c r="F20" s="3" t="str">
        <f t="shared" si="3"/>
        <v>中ブロ選手団0</v>
      </c>
      <c r="G20" s="3">
        <f t="shared" si="19"/>
        <v>4</v>
      </c>
      <c r="H20" s="3" t="str">
        <f t="shared" si="4"/>
        <v>本大会選手団4</v>
      </c>
      <c r="I20" s="3" t="str">
        <f t="shared" si="5"/>
        <v>本大会選手団少年女子選手</v>
      </c>
      <c r="J20" s="3">
        <f t="shared" si="20"/>
        <v>1</v>
      </c>
      <c r="K20" s="3" t="str">
        <f t="shared" si="6"/>
        <v>本大会選手団1</v>
      </c>
      <c r="L20" s="3">
        <f t="shared" si="21"/>
        <v>4</v>
      </c>
      <c r="M20" s="3" t="str">
        <f t="shared" si="7"/>
        <v>○4</v>
      </c>
      <c r="N20" s="3" t="str">
        <f t="shared" si="8"/>
        <v>少年女子選手○</v>
      </c>
      <c r="O20" s="3" t="str">
        <f t="shared" si="9"/>
        <v>選手団○</v>
      </c>
      <c r="P20" s="3" t="str">
        <f t="shared" si="10"/>
        <v>選手団少年女子選手－</v>
      </c>
      <c r="Q20" s="68" t="str">
        <f t="shared" si="11"/>
        <v>フェンシング種目</v>
      </c>
      <c r="R20" s="69" t="str">
        <f t="shared" si="12"/>
        <v>少年女子</v>
      </c>
      <c r="S20" s="72">
        <f t="shared" si="13"/>
        <v>10</v>
      </c>
      <c r="T20" s="66"/>
      <c r="U20" s="67" t="s">
        <v>58</v>
      </c>
      <c r="V20" s="67" t="s">
        <v>142</v>
      </c>
      <c r="W20" s="66"/>
      <c r="X20" s="67" t="s">
        <v>157</v>
      </c>
      <c r="Y20" s="66" t="s">
        <v>162</v>
      </c>
      <c r="Z20" s="79" t="s">
        <v>144</v>
      </c>
      <c r="AA20" s="78" t="s">
        <v>138</v>
      </c>
      <c r="AB20" s="67" t="s">
        <v>138</v>
      </c>
      <c r="AC20" s="79" t="s">
        <v>139</v>
      </c>
      <c r="AD20" s="78" t="str">
        <f t="shared" si="14"/>
        <v>○</v>
      </c>
      <c r="AE20" s="79" t="str">
        <f t="shared" si="15"/>
        <v>－</v>
      </c>
      <c r="AF20" s="78"/>
      <c r="AG20" s="67"/>
      <c r="AH20" s="79"/>
      <c r="AI20" s="82">
        <v>7410072</v>
      </c>
      <c r="AJ20" s="66" t="s">
        <v>169</v>
      </c>
      <c r="AK20" s="73" t="s">
        <v>170</v>
      </c>
      <c r="AL20" s="3">
        <f t="shared" si="16"/>
        <v>3</v>
      </c>
    </row>
    <row r="21" spans="1:38" x14ac:dyDescent="0.45">
      <c r="A21" s="3">
        <f t="shared" si="0"/>
        <v>1</v>
      </c>
      <c r="B21" s="3">
        <f t="shared" si="17"/>
        <v>9</v>
      </c>
      <c r="C21" s="3" t="str">
        <f t="shared" si="1"/>
        <v>中ブロ選手団9</v>
      </c>
      <c r="D21" s="3" t="str">
        <f t="shared" si="2"/>
        <v>中ブロ選手団成年女子監督兼選手</v>
      </c>
      <c r="E21" s="3">
        <f t="shared" si="18"/>
        <v>0</v>
      </c>
      <c r="F21" s="3" t="str">
        <f t="shared" si="3"/>
        <v>中ブロ選手団0</v>
      </c>
      <c r="G21" s="3">
        <f t="shared" si="19"/>
        <v>5</v>
      </c>
      <c r="H21" s="3" t="str">
        <f t="shared" si="4"/>
        <v>本大会選手団5</v>
      </c>
      <c r="I21" s="3" t="str">
        <f t="shared" si="5"/>
        <v>本大会選手団成年女子監督兼選手</v>
      </c>
      <c r="J21" s="3">
        <f t="shared" si="20"/>
        <v>1</v>
      </c>
      <c r="K21" s="3" t="str">
        <f t="shared" si="6"/>
        <v>本大会選手団1</v>
      </c>
      <c r="L21" s="3">
        <f t="shared" si="21"/>
        <v>5</v>
      </c>
      <c r="M21" s="3" t="str">
        <f t="shared" si="7"/>
        <v>○5</v>
      </c>
      <c r="N21" s="3" t="str">
        <f t="shared" si="8"/>
        <v>成年女子監督兼選手○</v>
      </c>
      <c r="O21" s="3" t="str">
        <f t="shared" si="9"/>
        <v>選手団○</v>
      </c>
      <c r="P21" s="3" t="str">
        <f t="shared" si="10"/>
        <v>選手団成年女子監督兼選手－</v>
      </c>
      <c r="Q21" s="68" t="str">
        <f t="shared" si="11"/>
        <v>フェンシング種目</v>
      </c>
      <c r="R21" s="69" t="str">
        <f t="shared" si="12"/>
        <v>成年女子</v>
      </c>
      <c r="S21" s="72">
        <f t="shared" si="13"/>
        <v>11</v>
      </c>
      <c r="T21" s="66"/>
      <c r="U21" s="67" t="s">
        <v>56</v>
      </c>
      <c r="V21" s="67" t="s">
        <v>141</v>
      </c>
      <c r="W21" s="66"/>
      <c r="X21" s="67" t="s">
        <v>158</v>
      </c>
      <c r="Y21" s="66" t="s">
        <v>193</v>
      </c>
      <c r="Z21" s="79" t="s">
        <v>145</v>
      </c>
      <c r="AA21" s="78" t="s">
        <v>138</v>
      </c>
      <c r="AB21" s="67" t="s">
        <v>138</v>
      </c>
      <c r="AC21" s="79" t="s">
        <v>139</v>
      </c>
      <c r="AD21" s="78" t="str">
        <f t="shared" si="14"/>
        <v>○</v>
      </c>
      <c r="AE21" s="79" t="str">
        <f t="shared" si="15"/>
        <v>－</v>
      </c>
      <c r="AF21" s="78"/>
      <c r="AG21" s="67"/>
      <c r="AH21" s="79" t="s">
        <v>137</v>
      </c>
      <c r="AI21" s="82">
        <v>7420032</v>
      </c>
      <c r="AJ21" s="66" t="s">
        <v>195</v>
      </c>
      <c r="AK21" s="73" t="s">
        <v>194</v>
      </c>
      <c r="AL21" s="3">
        <f t="shared" si="16"/>
        <v>2</v>
      </c>
    </row>
    <row r="22" spans="1:38" x14ac:dyDescent="0.45">
      <c r="A22" s="3">
        <f t="shared" si="0"/>
        <v>1</v>
      </c>
      <c r="B22" s="3">
        <f t="shared" si="17"/>
        <v>10</v>
      </c>
      <c r="C22" s="3" t="str">
        <f t="shared" si="1"/>
        <v>中ブロ選手団10</v>
      </c>
      <c r="D22" s="3" t="str">
        <f t="shared" si="2"/>
        <v>中ブロ選手団成年女子選手</v>
      </c>
      <c r="E22" s="3">
        <f t="shared" si="18"/>
        <v>0</v>
      </c>
      <c r="F22" s="3" t="str">
        <f t="shared" si="3"/>
        <v>中ブロ選手団0</v>
      </c>
      <c r="G22" s="3">
        <f t="shared" si="19"/>
        <v>6</v>
      </c>
      <c r="H22" s="3" t="str">
        <f t="shared" si="4"/>
        <v>本大会選手団6</v>
      </c>
      <c r="I22" s="3" t="str">
        <f t="shared" si="5"/>
        <v>本大会選手団成年女子選手</v>
      </c>
      <c r="J22" s="3">
        <f t="shared" si="20"/>
        <v>1</v>
      </c>
      <c r="K22" s="3" t="str">
        <f t="shared" si="6"/>
        <v>本大会選手団1</v>
      </c>
      <c r="L22" s="3">
        <f t="shared" si="21"/>
        <v>6</v>
      </c>
      <c r="M22" s="3" t="str">
        <f t="shared" si="7"/>
        <v>○6</v>
      </c>
      <c r="N22" s="3" t="str">
        <f t="shared" si="8"/>
        <v>成年女子選手○</v>
      </c>
      <c r="O22" s="3" t="str">
        <f t="shared" si="9"/>
        <v>選手団○</v>
      </c>
      <c r="P22" s="3" t="str">
        <f t="shared" si="10"/>
        <v>選手団成年女子選手－</v>
      </c>
      <c r="Q22" s="68" t="str">
        <f t="shared" si="11"/>
        <v>フェンシング種目</v>
      </c>
      <c r="R22" s="69" t="str">
        <f t="shared" si="12"/>
        <v>成年女子</v>
      </c>
      <c r="S22" s="72">
        <f t="shared" si="13"/>
        <v>12</v>
      </c>
      <c r="T22" s="66"/>
      <c r="U22" s="67" t="s">
        <v>56</v>
      </c>
      <c r="V22" s="67" t="s">
        <v>142</v>
      </c>
      <c r="W22" s="66"/>
      <c r="X22" s="67" t="s">
        <v>159</v>
      </c>
      <c r="Y22" s="66" t="s">
        <v>180</v>
      </c>
      <c r="Z22" s="79" t="s">
        <v>145</v>
      </c>
      <c r="AA22" s="78" t="s">
        <v>138</v>
      </c>
      <c r="AB22" s="67" t="s">
        <v>138</v>
      </c>
      <c r="AC22" s="79" t="s">
        <v>139</v>
      </c>
      <c r="AD22" s="78" t="str">
        <f t="shared" si="14"/>
        <v>○</v>
      </c>
      <c r="AE22" s="79" t="str">
        <f t="shared" si="15"/>
        <v>－</v>
      </c>
      <c r="AF22" s="78"/>
      <c r="AG22" s="67"/>
      <c r="AH22" s="79"/>
      <c r="AI22" s="82">
        <v>7420035</v>
      </c>
      <c r="AJ22" s="66" t="s">
        <v>182</v>
      </c>
      <c r="AK22" s="73" t="s">
        <v>181</v>
      </c>
      <c r="AL22" s="3">
        <f t="shared" si="16"/>
        <v>3</v>
      </c>
    </row>
    <row r="23" spans="1:38" x14ac:dyDescent="0.45">
      <c r="A23" s="3">
        <f t="shared" si="0"/>
        <v>1</v>
      </c>
      <c r="B23" s="3">
        <f t="shared" si="17"/>
        <v>11</v>
      </c>
      <c r="C23" s="3" t="str">
        <f t="shared" si="1"/>
        <v>中ブロ選手団11</v>
      </c>
      <c r="D23" s="3" t="str">
        <f t="shared" si="2"/>
        <v>中ブロ選手団成年女子選手</v>
      </c>
      <c r="E23" s="3">
        <f t="shared" si="18"/>
        <v>0</v>
      </c>
      <c r="F23" s="3" t="str">
        <f t="shared" si="3"/>
        <v>中ブロ選手団0</v>
      </c>
      <c r="G23" s="3">
        <f t="shared" si="19"/>
        <v>7</v>
      </c>
      <c r="H23" s="3" t="str">
        <f t="shared" si="4"/>
        <v>本大会選手団7</v>
      </c>
      <c r="I23" s="3" t="str">
        <f t="shared" si="5"/>
        <v>本大会選手団成年女子選手</v>
      </c>
      <c r="J23" s="3">
        <f t="shared" si="20"/>
        <v>1</v>
      </c>
      <c r="K23" s="3" t="str">
        <f t="shared" si="6"/>
        <v>本大会選手団1</v>
      </c>
      <c r="L23" s="3">
        <f t="shared" si="21"/>
        <v>6</v>
      </c>
      <c r="M23" s="3" t="str">
        <f t="shared" si="7"/>
        <v>6</v>
      </c>
      <c r="N23" s="3" t="str">
        <f t="shared" si="8"/>
        <v>成年女子選手</v>
      </c>
      <c r="O23" s="3" t="str">
        <f t="shared" si="9"/>
        <v>選手団</v>
      </c>
      <c r="P23" s="3" t="str">
        <f t="shared" si="10"/>
        <v>選手団成年女子選手－</v>
      </c>
      <c r="Q23" s="68" t="str">
        <f t="shared" si="11"/>
        <v>フェンシング種目</v>
      </c>
      <c r="R23" s="69" t="str">
        <f t="shared" si="12"/>
        <v>成年女子</v>
      </c>
      <c r="S23" s="72">
        <f t="shared" si="13"/>
        <v>13</v>
      </c>
      <c r="T23" s="66"/>
      <c r="U23" s="67" t="s">
        <v>56</v>
      </c>
      <c r="V23" s="67" t="s">
        <v>142</v>
      </c>
      <c r="W23" s="66"/>
      <c r="X23" s="67" t="s">
        <v>160</v>
      </c>
      <c r="Y23" s="66" t="s">
        <v>163</v>
      </c>
      <c r="Z23" s="79" t="s">
        <v>145</v>
      </c>
      <c r="AA23" s="78" t="s">
        <v>138</v>
      </c>
      <c r="AB23" s="67" t="s">
        <v>138</v>
      </c>
      <c r="AC23" s="79"/>
      <c r="AD23" s="78" t="str">
        <f t="shared" si="14"/>
        <v>○</v>
      </c>
      <c r="AE23" s="79" t="str">
        <f t="shared" si="15"/>
        <v>－</v>
      </c>
      <c r="AF23" s="78"/>
      <c r="AG23" s="67"/>
      <c r="AH23" s="79"/>
      <c r="AI23" s="82">
        <v>7421512</v>
      </c>
      <c r="AJ23" s="66" t="s">
        <v>171</v>
      </c>
      <c r="AK23" s="73" t="s">
        <v>172</v>
      </c>
      <c r="AL23" s="3">
        <f t="shared" si="16"/>
        <v>2</v>
      </c>
    </row>
    <row r="24" spans="1:38" x14ac:dyDescent="0.45">
      <c r="A24" s="3">
        <f t="shared" si="0"/>
        <v>1</v>
      </c>
      <c r="B24" s="3">
        <f t="shared" si="17"/>
        <v>11</v>
      </c>
      <c r="C24" s="3" t="str">
        <f t="shared" si="1"/>
        <v>中ブロ11</v>
      </c>
      <c r="D24" s="3" t="str">
        <f t="shared" si="2"/>
        <v>中ブロ成年男子監督兼選手</v>
      </c>
      <c r="E24" s="3">
        <f t="shared" si="18"/>
        <v>0</v>
      </c>
      <c r="F24" s="3" t="str">
        <f t="shared" si="3"/>
        <v>中ブロ0</v>
      </c>
      <c r="G24" s="3">
        <f t="shared" si="19"/>
        <v>8</v>
      </c>
      <c r="H24" s="3" t="str">
        <f t="shared" si="4"/>
        <v>本大会選手団8</v>
      </c>
      <c r="I24" s="3" t="str">
        <f t="shared" si="5"/>
        <v>本大会選手団成年男子監督兼選手</v>
      </c>
      <c r="J24" s="3">
        <f t="shared" si="20"/>
        <v>1</v>
      </c>
      <c r="K24" s="3" t="str">
        <f t="shared" si="6"/>
        <v>本大会選手団1</v>
      </c>
      <c r="L24" s="3">
        <f t="shared" si="21"/>
        <v>6</v>
      </c>
      <c r="M24" s="3" t="str">
        <f t="shared" si="7"/>
        <v>6</v>
      </c>
      <c r="N24" s="3" t="str">
        <f t="shared" si="8"/>
        <v>成年男子監督兼選手</v>
      </c>
      <c r="O24" s="3" t="str">
        <f t="shared" si="9"/>
        <v>選手団</v>
      </c>
      <c r="P24" s="3" t="str">
        <f t="shared" si="10"/>
        <v>選手団成年男子監督兼選手○</v>
      </c>
      <c r="Q24" s="68" t="str">
        <f t="shared" si="11"/>
        <v>フェンシング種目</v>
      </c>
      <c r="R24" s="69" t="str">
        <f t="shared" si="12"/>
        <v>成年男子</v>
      </c>
      <c r="S24" s="72">
        <f t="shared" si="13"/>
        <v>14</v>
      </c>
      <c r="T24" s="66"/>
      <c r="U24" s="67" t="s">
        <v>13</v>
      </c>
      <c r="V24" s="67" t="s">
        <v>141</v>
      </c>
      <c r="W24" s="66"/>
      <c r="X24" s="67" t="s">
        <v>177</v>
      </c>
      <c r="Y24" s="66" t="s">
        <v>185</v>
      </c>
      <c r="Z24" s="79" t="s">
        <v>144</v>
      </c>
      <c r="AA24" s="78"/>
      <c r="AB24" s="67" t="s">
        <v>138</v>
      </c>
      <c r="AC24" s="79"/>
      <c r="AD24" s="78" t="str">
        <f t="shared" si="14"/>
        <v/>
      </c>
      <c r="AE24" s="79" t="str">
        <f t="shared" si="15"/>
        <v>○</v>
      </c>
      <c r="AF24" s="78"/>
      <c r="AG24" s="67"/>
      <c r="AH24" s="79"/>
      <c r="AI24" s="82">
        <v>7410071</v>
      </c>
      <c r="AJ24" s="66" t="s">
        <v>186</v>
      </c>
      <c r="AK24" s="73" t="s">
        <v>197</v>
      </c>
      <c r="AL24" s="3">
        <f t="shared" si="16"/>
        <v>1</v>
      </c>
    </row>
    <row r="25" spans="1:38" x14ac:dyDescent="0.45">
      <c r="A25" s="3">
        <f t="shared" si="0"/>
        <v>1</v>
      </c>
      <c r="B25" s="3">
        <f t="shared" si="17"/>
        <v>11</v>
      </c>
      <c r="C25" s="3" t="str">
        <f t="shared" si="1"/>
        <v>中ブロ11</v>
      </c>
      <c r="D25" s="3" t="str">
        <f t="shared" si="2"/>
        <v>中ブロ成年男子選手</v>
      </c>
      <c r="E25" s="3">
        <f t="shared" si="18"/>
        <v>0</v>
      </c>
      <c r="F25" s="3" t="str">
        <f t="shared" si="3"/>
        <v>中ブロ0</v>
      </c>
      <c r="G25" s="3">
        <f t="shared" si="19"/>
        <v>9</v>
      </c>
      <c r="H25" s="3" t="str">
        <f t="shared" si="4"/>
        <v>本大会選手団9</v>
      </c>
      <c r="I25" s="3" t="str">
        <f t="shared" si="5"/>
        <v>本大会選手団成年男子選手</v>
      </c>
      <c r="J25" s="3">
        <f t="shared" si="20"/>
        <v>1</v>
      </c>
      <c r="K25" s="3" t="str">
        <f t="shared" si="6"/>
        <v>本大会選手団1</v>
      </c>
      <c r="L25" s="3">
        <f t="shared" si="21"/>
        <v>6</v>
      </c>
      <c r="M25" s="3" t="str">
        <f t="shared" si="7"/>
        <v>6</v>
      </c>
      <c r="N25" s="3" t="str">
        <f t="shared" si="8"/>
        <v>成年男子選手</v>
      </c>
      <c r="O25" s="3" t="str">
        <f t="shared" si="9"/>
        <v>選手団</v>
      </c>
      <c r="P25" s="3" t="str">
        <f t="shared" si="10"/>
        <v>選手団成年男子選手○</v>
      </c>
      <c r="Q25" s="68" t="str">
        <f t="shared" si="11"/>
        <v>フェンシング種目</v>
      </c>
      <c r="R25" s="69" t="str">
        <f t="shared" si="12"/>
        <v>成年男子</v>
      </c>
      <c r="S25" s="72">
        <f t="shared" si="13"/>
        <v>15</v>
      </c>
      <c r="T25" s="66"/>
      <c r="U25" s="67" t="s">
        <v>13</v>
      </c>
      <c r="V25" s="67" t="s">
        <v>142</v>
      </c>
      <c r="W25" s="66"/>
      <c r="X25" s="67" t="s">
        <v>178</v>
      </c>
      <c r="Y25" s="66" t="s">
        <v>184</v>
      </c>
      <c r="Z25" s="79" t="s">
        <v>175</v>
      </c>
      <c r="AA25" s="78"/>
      <c r="AB25" s="67" t="s">
        <v>138</v>
      </c>
      <c r="AC25" s="79"/>
      <c r="AD25" s="78" t="str">
        <f t="shared" si="14"/>
        <v/>
      </c>
      <c r="AE25" s="79" t="str">
        <f t="shared" si="15"/>
        <v>○</v>
      </c>
      <c r="AF25" s="78"/>
      <c r="AG25" s="67"/>
      <c r="AH25" s="79"/>
      <c r="AI25" s="82">
        <v>1408637</v>
      </c>
      <c r="AJ25" s="66" t="s">
        <v>187</v>
      </c>
      <c r="AK25" s="73" t="s">
        <v>198</v>
      </c>
      <c r="AL25" s="3">
        <f t="shared" si="16"/>
        <v>1</v>
      </c>
    </row>
    <row r="26" spans="1:38" x14ac:dyDescent="0.45">
      <c r="A26" s="3">
        <f t="shared" si="0"/>
        <v>1</v>
      </c>
      <c r="B26" s="3">
        <f t="shared" si="17"/>
        <v>11</v>
      </c>
      <c r="C26" s="3" t="str">
        <f t="shared" si="1"/>
        <v>中ブロ11</v>
      </c>
      <c r="D26" s="3" t="str">
        <f t="shared" si="2"/>
        <v>中ブロ成年男子選手</v>
      </c>
      <c r="E26" s="3">
        <f t="shared" si="18"/>
        <v>0</v>
      </c>
      <c r="F26" s="3" t="str">
        <f t="shared" si="3"/>
        <v>中ブロ0</v>
      </c>
      <c r="G26" s="3">
        <f t="shared" si="19"/>
        <v>10</v>
      </c>
      <c r="H26" s="3" t="str">
        <f t="shared" si="4"/>
        <v>本大会選手団10</v>
      </c>
      <c r="I26" s="3" t="str">
        <f t="shared" si="5"/>
        <v>本大会選手団成年男子選手</v>
      </c>
      <c r="J26" s="3">
        <f t="shared" si="20"/>
        <v>1</v>
      </c>
      <c r="K26" s="3" t="str">
        <f t="shared" si="6"/>
        <v>本大会選手団1</v>
      </c>
      <c r="L26" s="3">
        <f t="shared" si="21"/>
        <v>6</v>
      </c>
      <c r="M26" s="3" t="str">
        <f t="shared" si="7"/>
        <v>6</v>
      </c>
      <c r="N26" s="3" t="str">
        <f t="shared" si="8"/>
        <v>成年男子選手</v>
      </c>
      <c r="O26" s="3" t="str">
        <f t="shared" si="9"/>
        <v>選手団</v>
      </c>
      <c r="P26" s="3" t="str">
        <f t="shared" si="10"/>
        <v>選手団成年男子選手○</v>
      </c>
      <c r="Q26" s="68" t="str">
        <f t="shared" si="11"/>
        <v>フェンシング種目</v>
      </c>
      <c r="R26" s="69" t="str">
        <f t="shared" si="12"/>
        <v>成年男子</v>
      </c>
      <c r="S26" s="72">
        <f t="shared" si="13"/>
        <v>16</v>
      </c>
      <c r="T26" s="66"/>
      <c r="U26" s="67" t="s">
        <v>13</v>
      </c>
      <c r="V26" s="67" t="s">
        <v>142</v>
      </c>
      <c r="W26" s="66"/>
      <c r="X26" s="67" t="s">
        <v>179</v>
      </c>
      <c r="Y26" s="66" t="s">
        <v>183</v>
      </c>
      <c r="Z26" s="79" t="s">
        <v>176</v>
      </c>
      <c r="AA26" s="78"/>
      <c r="AB26" s="67" t="s">
        <v>138</v>
      </c>
      <c r="AC26" s="79"/>
      <c r="AD26" s="78" t="str">
        <f t="shared" si="14"/>
        <v/>
      </c>
      <c r="AE26" s="79" t="str">
        <f t="shared" si="15"/>
        <v>○</v>
      </c>
      <c r="AF26" s="78"/>
      <c r="AG26" s="67"/>
      <c r="AH26" s="79"/>
      <c r="AI26" s="82">
        <v>1628790</v>
      </c>
      <c r="AJ26" s="66" t="s">
        <v>188</v>
      </c>
      <c r="AK26" s="73" t="s">
        <v>199</v>
      </c>
      <c r="AL26" s="3">
        <f t="shared" si="16"/>
        <v>1</v>
      </c>
    </row>
    <row r="27" spans="1:38" x14ac:dyDescent="0.45">
      <c r="A27" s="3">
        <f t="shared" si="0"/>
        <v>1</v>
      </c>
      <c r="B27" s="3">
        <f t="shared" si="17"/>
        <v>11</v>
      </c>
      <c r="C27" s="3" t="str">
        <f t="shared" si="1"/>
        <v>中ブロ競技団体11</v>
      </c>
      <c r="D27" s="3" t="str">
        <f t="shared" si="2"/>
        <v>中ブロ競技団体全種別会長</v>
      </c>
      <c r="E27" s="3">
        <f t="shared" si="18"/>
        <v>1</v>
      </c>
      <c r="F27" s="3" t="str">
        <f t="shared" si="3"/>
        <v>中ブロ競技団体1</v>
      </c>
      <c r="G27" s="3">
        <f t="shared" si="19"/>
        <v>10</v>
      </c>
      <c r="H27" s="3" t="str">
        <f t="shared" si="4"/>
        <v>本大会競技団体10</v>
      </c>
      <c r="I27" s="3" t="str">
        <f t="shared" si="5"/>
        <v>本大会競技団体全種別会長</v>
      </c>
      <c r="J27" s="3">
        <f t="shared" si="20"/>
        <v>2</v>
      </c>
      <c r="K27" s="3" t="str">
        <f t="shared" si="6"/>
        <v>本大会競技団体2</v>
      </c>
      <c r="L27" s="3">
        <f t="shared" si="21"/>
        <v>7</v>
      </c>
      <c r="M27" s="3" t="str">
        <f t="shared" si="7"/>
        <v>○7</v>
      </c>
      <c r="N27" s="3" t="str">
        <f t="shared" si="8"/>
        <v>全種別会長○</v>
      </c>
      <c r="O27" s="3" t="str">
        <f t="shared" si="9"/>
        <v>競技団体○</v>
      </c>
      <c r="P27" s="3" t="str">
        <f t="shared" si="10"/>
        <v>競技団体全種別会長－</v>
      </c>
      <c r="Q27" s="68" t="str">
        <f t="shared" si="11"/>
        <v>フェンシング種目</v>
      </c>
      <c r="R27" s="69" t="str">
        <f t="shared" si="12"/>
        <v>全種別</v>
      </c>
      <c r="S27" s="72">
        <f t="shared" si="13"/>
        <v>17</v>
      </c>
      <c r="T27" s="66"/>
      <c r="U27" s="67" t="s">
        <v>189</v>
      </c>
      <c r="V27" s="67" t="s">
        <v>190</v>
      </c>
      <c r="W27" s="66"/>
      <c r="X27" s="67" t="s">
        <v>164</v>
      </c>
      <c r="Y27" s="66" t="s">
        <v>196</v>
      </c>
      <c r="Z27" s="79" t="s">
        <v>144</v>
      </c>
      <c r="AA27" s="78" t="s">
        <v>173</v>
      </c>
      <c r="AB27" s="67" t="s">
        <v>173</v>
      </c>
      <c r="AC27" s="79" t="s">
        <v>139</v>
      </c>
      <c r="AD27" s="78" t="s">
        <v>139</v>
      </c>
      <c r="AE27" s="79" t="str">
        <f t="shared" si="15"/>
        <v>－</v>
      </c>
      <c r="AF27" s="78" t="s">
        <v>137</v>
      </c>
      <c r="AG27" s="67" t="s">
        <v>137</v>
      </c>
      <c r="AH27" s="79" t="s">
        <v>137</v>
      </c>
      <c r="AI27" s="82"/>
      <c r="AJ27" s="66"/>
      <c r="AK27" s="73"/>
      <c r="AL27" s="3">
        <f t="shared" si="16"/>
        <v>0</v>
      </c>
    </row>
    <row r="28" spans="1:38" ht="15" thickBot="1" x14ac:dyDescent="0.5">
      <c r="A28" s="3">
        <f t="shared" si="0"/>
        <v>1</v>
      </c>
      <c r="B28" s="3">
        <f t="shared" si="17"/>
        <v>11</v>
      </c>
      <c r="C28" s="3" t="str">
        <f t="shared" si="1"/>
        <v>中ブロ11</v>
      </c>
      <c r="D28" s="3" t="str">
        <f t="shared" si="2"/>
        <v>中ブロ全種別副会長</v>
      </c>
      <c r="E28" s="3">
        <f t="shared" si="18"/>
        <v>1</v>
      </c>
      <c r="F28" s="3" t="str">
        <f t="shared" si="3"/>
        <v>中ブロ1</v>
      </c>
      <c r="G28" s="3">
        <f t="shared" si="19"/>
        <v>10</v>
      </c>
      <c r="H28" s="3" t="str">
        <f t="shared" si="4"/>
        <v>本大会競技団体10</v>
      </c>
      <c r="I28" s="3" t="str">
        <f t="shared" si="5"/>
        <v>本大会競技団体全種別副会長</v>
      </c>
      <c r="J28" s="3">
        <f t="shared" si="20"/>
        <v>3</v>
      </c>
      <c r="K28" s="3" t="str">
        <f t="shared" si="6"/>
        <v>本大会競技団体3</v>
      </c>
      <c r="L28" s="3">
        <f t="shared" si="21"/>
        <v>8</v>
      </c>
      <c r="M28" s="3" t="str">
        <f t="shared" si="7"/>
        <v>○8</v>
      </c>
      <c r="N28" s="3" t="str">
        <f t="shared" si="8"/>
        <v>全種別副会長○</v>
      </c>
      <c r="O28" s="3" t="str">
        <f t="shared" si="9"/>
        <v>競技団体○</v>
      </c>
      <c r="P28" s="3" t="str">
        <f t="shared" si="10"/>
        <v>競技団体全種別副会長○</v>
      </c>
      <c r="Q28" s="68" t="str">
        <f t="shared" si="11"/>
        <v>フェンシング種目</v>
      </c>
      <c r="R28" s="69" t="str">
        <f t="shared" si="12"/>
        <v>全種別</v>
      </c>
      <c r="S28" s="72">
        <f t="shared" si="13"/>
        <v>18</v>
      </c>
      <c r="T28" s="66"/>
      <c r="U28" s="67" t="s">
        <v>189</v>
      </c>
      <c r="V28" s="67" t="s">
        <v>191</v>
      </c>
      <c r="W28" s="66"/>
      <c r="X28" s="67" t="s">
        <v>192</v>
      </c>
      <c r="Y28" s="66" t="s">
        <v>196</v>
      </c>
      <c r="Z28" s="79" t="s">
        <v>145</v>
      </c>
      <c r="AA28" s="78"/>
      <c r="AB28" s="67" t="s">
        <v>173</v>
      </c>
      <c r="AC28" s="79" t="s">
        <v>139</v>
      </c>
      <c r="AD28" s="78" t="str">
        <f t="shared" ref="AD28:AD59" si="22">IF(AA28="選手団","○","")</f>
        <v/>
      </c>
      <c r="AE28" s="79" t="s">
        <v>139</v>
      </c>
      <c r="AF28" s="78" t="s">
        <v>137</v>
      </c>
      <c r="AG28" s="67" t="s">
        <v>137</v>
      </c>
      <c r="AH28" s="79" t="s">
        <v>137</v>
      </c>
      <c r="AI28" s="82"/>
      <c r="AJ28" s="66"/>
      <c r="AK28" s="73"/>
      <c r="AL28" s="3">
        <f t="shared" si="16"/>
        <v>0</v>
      </c>
    </row>
    <row r="29" spans="1:38" ht="15" hidden="1" thickBot="1" x14ac:dyDescent="0.5">
      <c r="A29" s="3">
        <f t="shared" si="0"/>
        <v>0</v>
      </c>
      <c r="B29" s="3">
        <f t="shared" si="17"/>
        <v>11</v>
      </c>
      <c r="C29" s="3" t="str">
        <f t="shared" si="1"/>
        <v>中ブロ11</v>
      </c>
      <c r="D29" s="3" t="str">
        <f t="shared" si="2"/>
        <v>中ブロ0</v>
      </c>
      <c r="E29" s="3">
        <f t="shared" si="18"/>
        <v>1</v>
      </c>
      <c r="F29" s="3" t="str">
        <f t="shared" si="3"/>
        <v>中ブロ1</v>
      </c>
      <c r="G29" s="3">
        <f t="shared" si="19"/>
        <v>10</v>
      </c>
      <c r="H29" s="3" t="str">
        <f t="shared" si="4"/>
        <v>本大会10</v>
      </c>
      <c r="I29" s="3" t="str">
        <f t="shared" si="5"/>
        <v>本大会0</v>
      </c>
      <c r="J29" s="3">
        <f t="shared" si="20"/>
        <v>3</v>
      </c>
      <c r="K29" s="3" t="str">
        <f t="shared" si="6"/>
        <v>本大会3</v>
      </c>
      <c r="L29" s="3">
        <f t="shared" si="21"/>
        <v>8</v>
      </c>
      <c r="M29" s="3" t="str">
        <f t="shared" si="7"/>
        <v>8</v>
      </c>
      <c r="N29" s="3" t="str">
        <f t="shared" si="8"/>
        <v>0</v>
      </c>
      <c r="O29" s="3" t="str">
        <f t="shared" si="9"/>
        <v/>
      </c>
      <c r="P29" s="3" t="str">
        <f t="shared" si="10"/>
        <v>0</v>
      </c>
      <c r="Q29" s="68" t="str">
        <f t="shared" si="11"/>
        <v>フェンシング種目</v>
      </c>
      <c r="R29" s="69">
        <f t="shared" si="12"/>
        <v>0</v>
      </c>
      <c r="S29" s="72">
        <f t="shared" si="13"/>
        <v>19</v>
      </c>
      <c r="T29" s="66"/>
      <c r="U29" s="67"/>
      <c r="V29" s="67"/>
      <c r="W29" s="66"/>
      <c r="X29" s="67"/>
      <c r="Y29" s="66"/>
      <c r="Z29" s="79"/>
      <c r="AA29" s="78"/>
      <c r="AB29" s="67"/>
      <c r="AC29" s="79"/>
      <c r="AD29" s="78" t="str">
        <f t="shared" si="22"/>
        <v/>
      </c>
      <c r="AE29" s="79" t="str">
        <f t="shared" ref="AE29:AE60" si="23">IF(AD29="○","－",IF(AB29="選手団","○",""))</f>
        <v/>
      </c>
      <c r="AF29" s="78"/>
      <c r="AG29" s="67"/>
      <c r="AH29" s="79"/>
      <c r="AI29" s="82"/>
      <c r="AJ29" s="66"/>
      <c r="AK29" s="73"/>
      <c r="AL29" s="3">
        <f t="shared" si="16"/>
        <v>0</v>
      </c>
    </row>
    <row r="30" spans="1:38" ht="15" hidden="1" thickBot="1" x14ac:dyDescent="0.5">
      <c r="A30" s="3">
        <f t="shared" si="0"/>
        <v>0</v>
      </c>
      <c r="B30" s="3">
        <f t="shared" si="17"/>
        <v>11</v>
      </c>
      <c r="C30" s="3" t="str">
        <f t="shared" si="1"/>
        <v>中ブロ11</v>
      </c>
      <c r="D30" s="3" t="str">
        <f t="shared" si="2"/>
        <v>中ブロ0</v>
      </c>
      <c r="E30" s="3">
        <f t="shared" si="18"/>
        <v>1</v>
      </c>
      <c r="F30" s="3" t="str">
        <f t="shared" si="3"/>
        <v>中ブロ1</v>
      </c>
      <c r="G30" s="3">
        <f t="shared" si="19"/>
        <v>10</v>
      </c>
      <c r="H30" s="3" t="str">
        <f t="shared" si="4"/>
        <v>本大会10</v>
      </c>
      <c r="I30" s="3" t="str">
        <f t="shared" si="5"/>
        <v>本大会0</v>
      </c>
      <c r="J30" s="3">
        <f t="shared" si="20"/>
        <v>3</v>
      </c>
      <c r="K30" s="3" t="str">
        <f t="shared" si="6"/>
        <v>本大会3</v>
      </c>
      <c r="L30" s="3">
        <f t="shared" si="21"/>
        <v>8</v>
      </c>
      <c r="M30" s="3" t="str">
        <f t="shared" si="7"/>
        <v>8</v>
      </c>
      <c r="N30" s="3" t="str">
        <f t="shared" si="8"/>
        <v>0</v>
      </c>
      <c r="O30" s="3" t="str">
        <f t="shared" si="9"/>
        <v/>
      </c>
      <c r="P30" s="3" t="str">
        <f t="shared" si="10"/>
        <v>0</v>
      </c>
      <c r="Q30" s="68" t="str">
        <f t="shared" si="11"/>
        <v>フェンシング種目</v>
      </c>
      <c r="R30" s="69">
        <f t="shared" si="12"/>
        <v>0</v>
      </c>
      <c r="S30" s="72">
        <f t="shared" si="13"/>
        <v>20</v>
      </c>
      <c r="T30" s="66"/>
      <c r="U30" s="67"/>
      <c r="V30" s="67"/>
      <c r="W30" s="66"/>
      <c r="X30" s="67"/>
      <c r="Y30" s="66"/>
      <c r="Z30" s="79"/>
      <c r="AA30" s="78"/>
      <c r="AB30" s="67"/>
      <c r="AC30" s="79"/>
      <c r="AD30" s="78" t="str">
        <f t="shared" si="22"/>
        <v/>
      </c>
      <c r="AE30" s="79" t="str">
        <f t="shared" si="23"/>
        <v/>
      </c>
      <c r="AF30" s="78"/>
      <c r="AG30" s="67"/>
      <c r="AH30" s="79"/>
      <c r="AI30" s="82"/>
      <c r="AJ30" s="66"/>
      <c r="AK30" s="73"/>
      <c r="AL30" s="3">
        <f t="shared" si="16"/>
        <v>0</v>
      </c>
    </row>
    <row r="31" spans="1:38" ht="15" hidden="1" thickBot="1" x14ac:dyDescent="0.5">
      <c r="A31" s="3">
        <f t="shared" si="0"/>
        <v>0</v>
      </c>
      <c r="B31" s="3">
        <f t="shared" si="17"/>
        <v>11</v>
      </c>
      <c r="C31" s="3" t="str">
        <f t="shared" si="1"/>
        <v>中ブロ11</v>
      </c>
      <c r="D31" s="3" t="str">
        <f t="shared" si="2"/>
        <v>中ブロ0</v>
      </c>
      <c r="E31" s="3">
        <f t="shared" si="18"/>
        <v>1</v>
      </c>
      <c r="F31" s="3" t="str">
        <f t="shared" si="3"/>
        <v>中ブロ1</v>
      </c>
      <c r="G31" s="3">
        <f t="shared" si="19"/>
        <v>10</v>
      </c>
      <c r="H31" s="3" t="str">
        <f t="shared" si="4"/>
        <v>本大会10</v>
      </c>
      <c r="I31" s="3" t="str">
        <f t="shared" si="5"/>
        <v>本大会0</v>
      </c>
      <c r="J31" s="3">
        <f t="shared" si="20"/>
        <v>3</v>
      </c>
      <c r="K31" s="3" t="str">
        <f t="shared" si="6"/>
        <v>本大会3</v>
      </c>
      <c r="L31" s="3">
        <f t="shared" si="21"/>
        <v>8</v>
      </c>
      <c r="M31" s="3" t="str">
        <f t="shared" si="7"/>
        <v>8</v>
      </c>
      <c r="N31" s="3" t="str">
        <f t="shared" si="8"/>
        <v>0</v>
      </c>
      <c r="O31" s="3" t="str">
        <f t="shared" si="9"/>
        <v/>
      </c>
      <c r="P31" s="3" t="str">
        <f t="shared" si="10"/>
        <v>0</v>
      </c>
      <c r="Q31" s="68" t="str">
        <f t="shared" si="11"/>
        <v>フェンシング種目</v>
      </c>
      <c r="R31" s="69">
        <f t="shared" si="12"/>
        <v>0</v>
      </c>
      <c r="S31" s="72">
        <f t="shared" si="13"/>
        <v>21</v>
      </c>
      <c r="T31" s="66"/>
      <c r="U31" s="67"/>
      <c r="V31" s="67"/>
      <c r="W31" s="66"/>
      <c r="X31" s="67"/>
      <c r="Y31" s="66"/>
      <c r="Z31" s="79"/>
      <c r="AA31" s="78"/>
      <c r="AB31" s="67"/>
      <c r="AC31" s="79"/>
      <c r="AD31" s="78" t="str">
        <f t="shared" si="22"/>
        <v/>
      </c>
      <c r="AE31" s="79" t="str">
        <f t="shared" si="23"/>
        <v/>
      </c>
      <c r="AF31" s="78"/>
      <c r="AG31" s="67"/>
      <c r="AH31" s="79"/>
      <c r="AI31" s="82"/>
      <c r="AJ31" s="66"/>
      <c r="AK31" s="73"/>
      <c r="AL31" s="3">
        <f t="shared" si="16"/>
        <v>0</v>
      </c>
    </row>
    <row r="32" spans="1:38" ht="15" hidden="1" thickBot="1" x14ac:dyDescent="0.5">
      <c r="A32" s="3">
        <f t="shared" si="0"/>
        <v>0</v>
      </c>
      <c r="B32" s="3">
        <f t="shared" si="17"/>
        <v>11</v>
      </c>
      <c r="C32" s="3" t="str">
        <f t="shared" si="1"/>
        <v>中ブロ11</v>
      </c>
      <c r="D32" s="3" t="str">
        <f t="shared" si="2"/>
        <v>中ブロ0</v>
      </c>
      <c r="E32" s="3">
        <f t="shared" si="18"/>
        <v>1</v>
      </c>
      <c r="F32" s="3" t="str">
        <f t="shared" si="3"/>
        <v>中ブロ1</v>
      </c>
      <c r="G32" s="3">
        <f t="shared" si="19"/>
        <v>10</v>
      </c>
      <c r="H32" s="3" t="str">
        <f t="shared" si="4"/>
        <v>本大会10</v>
      </c>
      <c r="I32" s="3" t="str">
        <f t="shared" si="5"/>
        <v>本大会0</v>
      </c>
      <c r="J32" s="3">
        <f t="shared" si="20"/>
        <v>3</v>
      </c>
      <c r="K32" s="3" t="str">
        <f t="shared" si="6"/>
        <v>本大会3</v>
      </c>
      <c r="L32" s="3">
        <f t="shared" si="21"/>
        <v>8</v>
      </c>
      <c r="M32" s="3" t="str">
        <f t="shared" si="7"/>
        <v>8</v>
      </c>
      <c r="N32" s="3" t="str">
        <f t="shared" si="8"/>
        <v>0</v>
      </c>
      <c r="O32" s="3" t="str">
        <f t="shared" si="9"/>
        <v/>
      </c>
      <c r="P32" s="3" t="str">
        <f t="shared" si="10"/>
        <v>0</v>
      </c>
      <c r="Q32" s="68" t="str">
        <f t="shared" si="11"/>
        <v>フェンシング種目</v>
      </c>
      <c r="R32" s="69">
        <f t="shared" si="12"/>
        <v>0</v>
      </c>
      <c r="S32" s="72">
        <f t="shared" si="13"/>
        <v>22</v>
      </c>
      <c r="T32" s="66"/>
      <c r="U32" s="67"/>
      <c r="V32" s="67"/>
      <c r="W32" s="66"/>
      <c r="X32" s="67"/>
      <c r="Y32" s="66"/>
      <c r="Z32" s="79"/>
      <c r="AA32" s="78"/>
      <c r="AB32" s="67"/>
      <c r="AC32" s="79"/>
      <c r="AD32" s="78" t="str">
        <f t="shared" si="22"/>
        <v/>
      </c>
      <c r="AE32" s="79" t="str">
        <f t="shared" si="23"/>
        <v/>
      </c>
      <c r="AF32" s="78"/>
      <c r="AG32" s="67"/>
      <c r="AH32" s="79"/>
      <c r="AI32" s="82"/>
      <c r="AJ32" s="66"/>
      <c r="AK32" s="73"/>
      <c r="AL32" s="3">
        <f t="shared" si="16"/>
        <v>0</v>
      </c>
    </row>
    <row r="33" spans="1:38" ht="15" hidden="1" thickBot="1" x14ac:dyDescent="0.5">
      <c r="A33" s="3">
        <f t="shared" si="0"/>
        <v>0</v>
      </c>
      <c r="B33" s="3">
        <f t="shared" si="17"/>
        <v>11</v>
      </c>
      <c r="C33" s="3" t="str">
        <f t="shared" si="1"/>
        <v>中ブロ11</v>
      </c>
      <c r="D33" s="3" t="str">
        <f t="shared" si="2"/>
        <v>中ブロ0</v>
      </c>
      <c r="E33" s="3">
        <f t="shared" si="18"/>
        <v>1</v>
      </c>
      <c r="F33" s="3" t="str">
        <f t="shared" si="3"/>
        <v>中ブロ1</v>
      </c>
      <c r="G33" s="3">
        <f t="shared" si="19"/>
        <v>10</v>
      </c>
      <c r="H33" s="3" t="str">
        <f t="shared" si="4"/>
        <v>本大会10</v>
      </c>
      <c r="I33" s="3" t="str">
        <f t="shared" si="5"/>
        <v>本大会0</v>
      </c>
      <c r="J33" s="3">
        <f t="shared" si="20"/>
        <v>3</v>
      </c>
      <c r="K33" s="3" t="str">
        <f t="shared" si="6"/>
        <v>本大会3</v>
      </c>
      <c r="L33" s="3">
        <f t="shared" si="21"/>
        <v>8</v>
      </c>
      <c r="M33" s="3" t="str">
        <f t="shared" si="7"/>
        <v>8</v>
      </c>
      <c r="N33" s="3" t="str">
        <f t="shared" si="8"/>
        <v>0</v>
      </c>
      <c r="O33" s="3" t="str">
        <f t="shared" si="9"/>
        <v/>
      </c>
      <c r="P33" s="3" t="str">
        <f t="shared" si="10"/>
        <v>0</v>
      </c>
      <c r="Q33" s="68" t="str">
        <f t="shared" si="11"/>
        <v>フェンシング種目</v>
      </c>
      <c r="R33" s="69">
        <f t="shared" si="12"/>
        <v>0</v>
      </c>
      <c r="S33" s="72">
        <f t="shared" si="13"/>
        <v>23</v>
      </c>
      <c r="T33" s="66"/>
      <c r="U33" s="67"/>
      <c r="V33" s="67"/>
      <c r="W33" s="66"/>
      <c r="X33" s="67"/>
      <c r="Y33" s="66"/>
      <c r="Z33" s="79"/>
      <c r="AA33" s="78"/>
      <c r="AB33" s="67"/>
      <c r="AC33" s="79"/>
      <c r="AD33" s="78" t="str">
        <f t="shared" si="22"/>
        <v/>
      </c>
      <c r="AE33" s="79" t="str">
        <f t="shared" si="23"/>
        <v/>
      </c>
      <c r="AF33" s="78"/>
      <c r="AG33" s="67"/>
      <c r="AH33" s="79"/>
      <c r="AI33" s="82"/>
      <c r="AJ33" s="66"/>
      <c r="AK33" s="73"/>
      <c r="AL33" s="3">
        <f t="shared" si="16"/>
        <v>0</v>
      </c>
    </row>
    <row r="34" spans="1:38" ht="15" hidden="1" thickBot="1" x14ac:dyDescent="0.5">
      <c r="A34" s="3">
        <f t="shared" si="0"/>
        <v>0</v>
      </c>
      <c r="B34" s="3">
        <f t="shared" si="17"/>
        <v>11</v>
      </c>
      <c r="C34" s="3" t="str">
        <f t="shared" si="1"/>
        <v>中ブロ11</v>
      </c>
      <c r="D34" s="3" t="str">
        <f t="shared" si="2"/>
        <v>中ブロ0</v>
      </c>
      <c r="E34" s="3">
        <f t="shared" si="18"/>
        <v>1</v>
      </c>
      <c r="F34" s="3" t="str">
        <f t="shared" si="3"/>
        <v>中ブロ1</v>
      </c>
      <c r="G34" s="3">
        <f t="shared" si="19"/>
        <v>10</v>
      </c>
      <c r="H34" s="3" t="str">
        <f t="shared" si="4"/>
        <v>本大会10</v>
      </c>
      <c r="I34" s="3" t="str">
        <f t="shared" si="5"/>
        <v>本大会0</v>
      </c>
      <c r="J34" s="3">
        <f t="shared" si="20"/>
        <v>3</v>
      </c>
      <c r="K34" s="3" t="str">
        <f t="shared" si="6"/>
        <v>本大会3</v>
      </c>
      <c r="L34" s="3">
        <f t="shared" si="21"/>
        <v>8</v>
      </c>
      <c r="M34" s="3" t="str">
        <f t="shared" si="7"/>
        <v>8</v>
      </c>
      <c r="N34" s="3" t="str">
        <f t="shared" si="8"/>
        <v>0</v>
      </c>
      <c r="O34" s="3" t="str">
        <f t="shared" si="9"/>
        <v/>
      </c>
      <c r="P34" s="3" t="str">
        <f t="shared" si="10"/>
        <v>0</v>
      </c>
      <c r="Q34" s="68" t="str">
        <f t="shared" si="11"/>
        <v>フェンシング種目</v>
      </c>
      <c r="R34" s="69">
        <f t="shared" si="12"/>
        <v>0</v>
      </c>
      <c r="S34" s="72">
        <f t="shared" si="13"/>
        <v>24</v>
      </c>
      <c r="T34" s="66"/>
      <c r="U34" s="67"/>
      <c r="V34" s="67"/>
      <c r="W34" s="66"/>
      <c r="X34" s="67"/>
      <c r="Y34" s="66"/>
      <c r="Z34" s="79"/>
      <c r="AA34" s="78"/>
      <c r="AB34" s="67"/>
      <c r="AC34" s="79"/>
      <c r="AD34" s="78" t="str">
        <f t="shared" si="22"/>
        <v/>
      </c>
      <c r="AE34" s="79" t="str">
        <f t="shared" si="23"/>
        <v/>
      </c>
      <c r="AF34" s="78"/>
      <c r="AG34" s="67"/>
      <c r="AH34" s="79"/>
      <c r="AI34" s="82"/>
      <c r="AJ34" s="66"/>
      <c r="AK34" s="73"/>
      <c r="AL34" s="3">
        <f t="shared" si="16"/>
        <v>0</v>
      </c>
    </row>
    <row r="35" spans="1:38" ht="15" hidden="1" thickBot="1" x14ac:dyDescent="0.5">
      <c r="A35" s="3">
        <f t="shared" si="0"/>
        <v>0</v>
      </c>
      <c r="B35" s="3">
        <f t="shared" si="17"/>
        <v>11</v>
      </c>
      <c r="C35" s="3" t="str">
        <f t="shared" si="1"/>
        <v>中ブロ11</v>
      </c>
      <c r="D35" s="3" t="str">
        <f t="shared" si="2"/>
        <v>中ブロ0</v>
      </c>
      <c r="E35" s="3">
        <f t="shared" si="18"/>
        <v>1</v>
      </c>
      <c r="F35" s="3" t="str">
        <f t="shared" si="3"/>
        <v>中ブロ1</v>
      </c>
      <c r="G35" s="3">
        <f t="shared" si="19"/>
        <v>10</v>
      </c>
      <c r="H35" s="3" t="str">
        <f t="shared" si="4"/>
        <v>本大会10</v>
      </c>
      <c r="I35" s="3" t="str">
        <f t="shared" si="5"/>
        <v>本大会0</v>
      </c>
      <c r="J35" s="3">
        <f t="shared" si="20"/>
        <v>3</v>
      </c>
      <c r="K35" s="3" t="str">
        <f t="shared" si="6"/>
        <v>本大会3</v>
      </c>
      <c r="L35" s="3">
        <f t="shared" si="21"/>
        <v>8</v>
      </c>
      <c r="M35" s="3" t="str">
        <f t="shared" si="7"/>
        <v>8</v>
      </c>
      <c r="N35" s="3" t="str">
        <f t="shared" si="8"/>
        <v>0</v>
      </c>
      <c r="O35" s="3" t="str">
        <f t="shared" si="9"/>
        <v/>
      </c>
      <c r="P35" s="3" t="str">
        <f t="shared" si="10"/>
        <v>0</v>
      </c>
      <c r="Q35" s="68" t="str">
        <f t="shared" si="11"/>
        <v>フェンシング種目</v>
      </c>
      <c r="R35" s="69">
        <f t="shared" si="12"/>
        <v>0</v>
      </c>
      <c r="S35" s="72">
        <f t="shared" si="13"/>
        <v>25</v>
      </c>
      <c r="T35" s="66"/>
      <c r="U35" s="67"/>
      <c r="V35" s="67"/>
      <c r="W35" s="66"/>
      <c r="X35" s="67"/>
      <c r="Y35" s="66"/>
      <c r="Z35" s="79"/>
      <c r="AA35" s="78"/>
      <c r="AB35" s="67"/>
      <c r="AC35" s="79"/>
      <c r="AD35" s="78" t="str">
        <f t="shared" si="22"/>
        <v/>
      </c>
      <c r="AE35" s="79" t="str">
        <f t="shared" si="23"/>
        <v/>
      </c>
      <c r="AF35" s="78"/>
      <c r="AG35" s="67"/>
      <c r="AH35" s="79"/>
      <c r="AI35" s="82"/>
      <c r="AJ35" s="66"/>
      <c r="AK35" s="73"/>
      <c r="AL35" s="3">
        <f t="shared" si="16"/>
        <v>0</v>
      </c>
    </row>
    <row r="36" spans="1:38" ht="15" hidden="1" thickBot="1" x14ac:dyDescent="0.5">
      <c r="A36" s="3">
        <f t="shared" si="0"/>
        <v>0</v>
      </c>
      <c r="B36" s="3">
        <f t="shared" si="17"/>
        <v>11</v>
      </c>
      <c r="C36" s="3" t="str">
        <f t="shared" si="1"/>
        <v>中ブロ11</v>
      </c>
      <c r="D36" s="3" t="str">
        <f t="shared" si="2"/>
        <v>中ブロ0</v>
      </c>
      <c r="E36" s="3">
        <f t="shared" si="18"/>
        <v>1</v>
      </c>
      <c r="F36" s="3" t="str">
        <f t="shared" si="3"/>
        <v>中ブロ1</v>
      </c>
      <c r="G36" s="3">
        <f t="shared" si="19"/>
        <v>10</v>
      </c>
      <c r="H36" s="3" t="str">
        <f t="shared" si="4"/>
        <v>本大会10</v>
      </c>
      <c r="I36" s="3" t="str">
        <f t="shared" si="5"/>
        <v>本大会0</v>
      </c>
      <c r="J36" s="3">
        <f t="shared" si="20"/>
        <v>3</v>
      </c>
      <c r="K36" s="3" t="str">
        <f t="shared" si="6"/>
        <v>本大会3</v>
      </c>
      <c r="L36" s="3">
        <f t="shared" si="21"/>
        <v>8</v>
      </c>
      <c r="M36" s="3" t="str">
        <f t="shared" si="7"/>
        <v>8</v>
      </c>
      <c r="N36" s="3" t="str">
        <f t="shared" si="8"/>
        <v>0</v>
      </c>
      <c r="O36" s="3" t="str">
        <f t="shared" si="9"/>
        <v/>
      </c>
      <c r="P36" s="3" t="str">
        <f t="shared" si="10"/>
        <v>0</v>
      </c>
      <c r="Q36" s="68" t="str">
        <f t="shared" si="11"/>
        <v>フェンシング種目</v>
      </c>
      <c r="R36" s="69">
        <f t="shared" si="12"/>
        <v>0</v>
      </c>
      <c r="S36" s="72">
        <f t="shared" si="13"/>
        <v>26</v>
      </c>
      <c r="T36" s="66"/>
      <c r="U36" s="67"/>
      <c r="V36" s="67"/>
      <c r="W36" s="66"/>
      <c r="X36" s="67"/>
      <c r="Y36" s="66"/>
      <c r="Z36" s="79"/>
      <c r="AA36" s="78"/>
      <c r="AB36" s="67"/>
      <c r="AC36" s="79"/>
      <c r="AD36" s="78" t="str">
        <f t="shared" si="22"/>
        <v/>
      </c>
      <c r="AE36" s="79" t="str">
        <f t="shared" si="23"/>
        <v/>
      </c>
      <c r="AF36" s="78"/>
      <c r="AG36" s="67"/>
      <c r="AH36" s="79"/>
      <c r="AI36" s="82"/>
      <c r="AJ36" s="66"/>
      <c r="AK36" s="73"/>
      <c r="AL36" s="3">
        <f t="shared" si="16"/>
        <v>0</v>
      </c>
    </row>
    <row r="37" spans="1:38" ht="15" hidden="1" thickBot="1" x14ac:dyDescent="0.5">
      <c r="A37" s="3">
        <f t="shared" si="0"/>
        <v>0</v>
      </c>
      <c r="B37" s="3">
        <f t="shared" si="17"/>
        <v>11</v>
      </c>
      <c r="C37" s="3" t="str">
        <f t="shared" si="1"/>
        <v>中ブロ11</v>
      </c>
      <c r="D37" s="3" t="str">
        <f t="shared" si="2"/>
        <v>中ブロ0</v>
      </c>
      <c r="E37" s="3">
        <f t="shared" si="18"/>
        <v>1</v>
      </c>
      <c r="F37" s="3" t="str">
        <f t="shared" si="3"/>
        <v>中ブロ1</v>
      </c>
      <c r="G37" s="3">
        <f t="shared" si="19"/>
        <v>10</v>
      </c>
      <c r="H37" s="3" t="str">
        <f t="shared" si="4"/>
        <v>本大会10</v>
      </c>
      <c r="I37" s="3" t="str">
        <f t="shared" si="5"/>
        <v>本大会0</v>
      </c>
      <c r="J37" s="3">
        <f t="shared" si="20"/>
        <v>3</v>
      </c>
      <c r="K37" s="3" t="str">
        <f t="shared" si="6"/>
        <v>本大会3</v>
      </c>
      <c r="L37" s="3">
        <f t="shared" si="21"/>
        <v>8</v>
      </c>
      <c r="M37" s="3" t="str">
        <f t="shared" si="7"/>
        <v>8</v>
      </c>
      <c r="N37" s="3" t="str">
        <f t="shared" si="8"/>
        <v>0</v>
      </c>
      <c r="O37" s="3" t="str">
        <f t="shared" si="9"/>
        <v/>
      </c>
      <c r="P37" s="3" t="str">
        <f t="shared" si="10"/>
        <v>0</v>
      </c>
      <c r="Q37" s="68" t="str">
        <f t="shared" si="11"/>
        <v>フェンシング種目</v>
      </c>
      <c r="R37" s="69">
        <f t="shared" si="12"/>
        <v>0</v>
      </c>
      <c r="S37" s="72">
        <f t="shared" si="13"/>
        <v>27</v>
      </c>
      <c r="T37" s="66"/>
      <c r="U37" s="67"/>
      <c r="V37" s="67"/>
      <c r="W37" s="66"/>
      <c r="X37" s="67"/>
      <c r="Y37" s="66"/>
      <c r="Z37" s="79"/>
      <c r="AA37" s="78"/>
      <c r="AB37" s="67"/>
      <c r="AC37" s="79"/>
      <c r="AD37" s="78" t="str">
        <f t="shared" si="22"/>
        <v/>
      </c>
      <c r="AE37" s="79" t="str">
        <f t="shared" si="23"/>
        <v/>
      </c>
      <c r="AF37" s="78"/>
      <c r="AG37" s="67"/>
      <c r="AH37" s="79"/>
      <c r="AI37" s="82"/>
      <c r="AJ37" s="66"/>
      <c r="AK37" s="73"/>
      <c r="AL37" s="3">
        <f t="shared" si="16"/>
        <v>0</v>
      </c>
    </row>
    <row r="38" spans="1:38" ht="15" hidden="1" thickBot="1" x14ac:dyDescent="0.5">
      <c r="A38" s="3">
        <f t="shared" si="0"/>
        <v>0</v>
      </c>
      <c r="B38" s="3">
        <f t="shared" si="17"/>
        <v>11</v>
      </c>
      <c r="C38" s="3" t="str">
        <f t="shared" si="1"/>
        <v>中ブロ11</v>
      </c>
      <c r="D38" s="3" t="str">
        <f t="shared" si="2"/>
        <v>中ブロ0</v>
      </c>
      <c r="E38" s="3">
        <f t="shared" si="18"/>
        <v>1</v>
      </c>
      <c r="F38" s="3" t="str">
        <f t="shared" si="3"/>
        <v>中ブロ1</v>
      </c>
      <c r="G38" s="3">
        <f t="shared" si="19"/>
        <v>10</v>
      </c>
      <c r="H38" s="3" t="str">
        <f t="shared" si="4"/>
        <v>本大会10</v>
      </c>
      <c r="I38" s="3" t="str">
        <f t="shared" si="5"/>
        <v>本大会0</v>
      </c>
      <c r="J38" s="3">
        <f t="shared" si="20"/>
        <v>3</v>
      </c>
      <c r="K38" s="3" t="str">
        <f t="shared" si="6"/>
        <v>本大会3</v>
      </c>
      <c r="L38" s="3">
        <f t="shared" si="21"/>
        <v>8</v>
      </c>
      <c r="M38" s="3" t="str">
        <f t="shared" si="7"/>
        <v>8</v>
      </c>
      <c r="N38" s="3" t="str">
        <f t="shared" si="8"/>
        <v>0</v>
      </c>
      <c r="O38" s="3" t="str">
        <f t="shared" si="9"/>
        <v/>
      </c>
      <c r="P38" s="3" t="str">
        <f t="shared" si="10"/>
        <v>0</v>
      </c>
      <c r="Q38" s="68" t="str">
        <f t="shared" si="11"/>
        <v>フェンシング種目</v>
      </c>
      <c r="R38" s="69">
        <f t="shared" si="12"/>
        <v>0</v>
      </c>
      <c r="S38" s="72">
        <f t="shared" si="13"/>
        <v>28</v>
      </c>
      <c r="T38" s="66"/>
      <c r="U38" s="67"/>
      <c r="V38" s="67"/>
      <c r="W38" s="66"/>
      <c r="X38" s="67"/>
      <c r="Y38" s="66"/>
      <c r="Z38" s="79"/>
      <c r="AA38" s="78"/>
      <c r="AB38" s="67"/>
      <c r="AC38" s="79"/>
      <c r="AD38" s="78" t="str">
        <f t="shared" si="22"/>
        <v/>
      </c>
      <c r="AE38" s="79" t="str">
        <f t="shared" si="23"/>
        <v/>
      </c>
      <c r="AF38" s="78"/>
      <c r="AG38" s="67"/>
      <c r="AH38" s="79"/>
      <c r="AI38" s="82"/>
      <c r="AJ38" s="66"/>
      <c r="AK38" s="73"/>
      <c r="AL38" s="3">
        <f t="shared" si="16"/>
        <v>0</v>
      </c>
    </row>
    <row r="39" spans="1:38" ht="15" hidden="1" thickBot="1" x14ac:dyDescent="0.5">
      <c r="A39" s="3">
        <f t="shared" si="0"/>
        <v>0</v>
      </c>
      <c r="B39" s="3">
        <f t="shared" si="17"/>
        <v>11</v>
      </c>
      <c r="C39" s="3" t="str">
        <f t="shared" si="1"/>
        <v>中ブロ11</v>
      </c>
      <c r="D39" s="3" t="str">
        <f t="shared" si="2"/>
        <v>中ブロ0</v>
      </c>
      <c r="E39" s="3">
        <f t="shared" si="18"/>
        <v>1</v>
      </c>
      <c r="F39" s="3" t="str">
        <f t="shared" si="3"/>
        <v>中ブロ1</v>
      </c>
      <c r="G39" s="3">
        <f t="shared" si="19"/>
        <v>10</v>
      </c>
      <c r="H39" s="3" t="str">
        <f t="shared" si="4"/>
        <v>本大会10</v>
      </c>
      <c r="I39" s="3" t="str">
        <f t="shared" si="5"/>
        <v>本大会0</v>
      </c>
      <c r="J39" s="3">
        <f t="shared" si="20"/>
        <v>3</v>
      </c>
      <c r="K39" s="3" t="str">
        <f t="shared" si="6"/>
        <v>本大会3</v>
      </c>
      <c r="L39" s="3">
        <f t="shared" si="21"/>
        <v>8</v>
      </c>
      <c r="M39" s="3" t="str">
        <f t="shared" si="7"/>
        <v>8</v>
      </c>
      <c r="N39" s="3" t="str">
        <f t="shared" si="8"/>
        <v>0</v>
      </c>
      <c r="O39" s="3" t="str">
        <f t="shared" si="9"/>
        <v/>
      </c>
      <c r="P39" s="3" t="str">
        <f t="shared" si="10"/>
        <v>0</v>
      </c>
      <c r="Q39" s="68" t="str">
        <f t="shared" si="11"/>
        <v>フェンシング種目</v>
      </c>
      <c r="R39" s="69">
        <f t="shared" si="12"/>
        <v>0</v>
      </c>
      <c r="S39" s="72">
        <f t="shared" si="13"/>
        <v>29</v>
      </c>
      <c r="T39" s="66"/>
      <c r="U39" s="67"/>
      <c r="V39" s="67"/>
      <c r="W39" s="66"/>
      <c r="X39" s="67"/>
      <c r="Y39" s="66"/>
      <c r="Z39" s="79"/>
      <c r="AA39" s="78"/>
      <c r="AB39" s="67"/>
      <c r="AC39" s="79"/>
      <c r="AD39" s="78" t="str">
        <f t="shared" si="22"/>
        <v/>
      </c>
      <c r="AE39" s="79" t="str">
        <f t="shared" si="23"/>
        <v/>
      </c>
      <c r="AF39" s="78"/>
      <c r="AG39" s="67"/>
      <c r="AH39" s="79"/>
      <c r="AI39" s="82"/>
      <c r="AJ39" s="66"/>
      <c r="AK39" s="73"/>
      <c r="AL39" s="3">
        <f t="shared" si="16"/>
        <v>0</v>
      </c>
    </row>
    <row r="40" spans="1:38" ht="15" hidden="1" thickBot="1" x14ac:dyDescent="0.5">
      <c r="A40" s="3">
        <f t="shared" si="0"/>
        <v>0</v>
      </c>
      <c r="B40" s="3">
        <f t="shared" si="17"/>
        <v>11</v>
      </c>
      <c r="C40" s="3" t="str">
        <f t="shared" si="1"/>
        <v>中ブロ11</v>
      </c>
      <c r="D40" s="3" t="str">
        <f t="shared" si="2"/>
        <v>中ブロ0</v>
      </c>
      <c r="E40" s="3">
        <f t="shared" si="18"/>
        <v>1</v>
      </c>
      <c r="F40" s="3" t="str">
        <f t="shared" si="3"/>
        <v>中ブロ1</v>
      </c>
      <c r="G40" s="3">
        <f t="shared" si="19"/>
        <v>10</v>
      </c>
      <c r="H40" s="3" t="str">
        <f t="shared" si="4"/>
        <v>本大会10</v>
      </c>
      <c r="I40" s="3" t="str">
        <f t="shared" si="5"/>
        <v>本大会0</v>
      </c>
      <c r="J40" s="3">
        <f t="shared" si="20"/>
        <v>3</v>
      </c>
      <c r="K40" s="3" t="str">
        <f t="shared" si="6"/>
        <v>本大会3</v>
      </c>
      <c r="L40" s="3">
        <f t="shared" si="21"/>
        <v>8</v>
      </c>
      <c r="M40" s="3" t="str">
        <f t="shared" si="7"/>
        <v>8</v>
      </c>
      <c r="N40" s="3" t="str">
        <f t="shared" si="8"/>
        <v>0</v>
      </c>
      <c r="O40" s="3" t="str">
        <f t="shared" si="9"/>
        <v/>
      </c>
      <c r="P40" s="3" t="str">
        <f t="shared" si="10"/>
        <v>0</v>
      </c>
      <c r="Q40" s="68" t="str">
        <f t="shared" si="11"/>
        <v>フェンシング種目</v>
      </c>
      <c r="R40" s="69">
        <f t="shared" si="12"/>
        <v>0</v>
      </c>
      <c r="S40" s="72">
        <f t="shared" si="13"/>
        <v>30</v>
      </c>
      <c r="T40" s="66"/>
      <c r="U40" s="67"/>
      <c r="V40" s="67"/>
      <c r="W40" s="66"/>
      <c r="X40" s="67"/>
      <c r="Y40" s="66"/>
      <c r="Z40" s="79"/>
      <c r="AA40" s="78"/>
      <c r="AB40" s="67"/>
      <c r="AC40" s="79"/>
      <c r="AD40" s="78" t="str">
        <f t="shared" si="22"/>
        <v/>
      </c>
      <c r="AE40" s="79" t="str">
        <f t="shared" si="23"/>
        <v/>
      </c>
      <c r="AF40" s="78"/>
      <c r="AG40" s="67"/>
      <c r="AH40" s="79"/>
      <c r="AI40" s="82"/>
      <c r="AJ40" s="66"/>
      <c r="AK40" s="73"/>
      <c r="AL40" s="3">
        <f t="shared" si="16"/>
        <v>0</v>
      </c>
    </row>
    <row r="41" spans="1:38" ht="15" hidden="1" thickBot="1" x14ac:dyDescent="0.5">
      <c r="A41" s="3">
        <f t="shared" si="0"/>
        <v>0</v>
      </c>
      <c r="B41" s="3">
        <f t="shared" si="17"/>
        <v>11</v>
      </c>
      <c r="C41" s="3" t="str">
        <f t="shared" si="1"/>
        <v>中ブロ11</v>
      </c>
      <c r="D41" s="3" t="str">
        <f t="shared" si="2"/>
        <v>中ブロ0</v>
      </c>
      <c r="E41" s="3">
        <f t="shared" si="18"/>
        <v>1</v>
      </c>
      <c r="F41" s="3" t="str">
        <f t="shared" si="3"/>
        <v>中ブロ1</v>
      </c>
      <c r="G41" s="3">
        <f t="shared" si="19"/>
        <v>10</v>
      </c>
      <c r="H41" s="3" t="str">
        <f t="shared" si="4"/>
        <v>本大会10</v>
      </c>
      <c r="I41" s="3" t="str">
        <f t="shared" si="5"/>
        <v>本大会0</v>
      </c>
      <c r="J41" s="3">
        <f t="shared" si="20"/>
        <v>3</v>
      </c>
      <c r="K41" s="3" t="str">
        <f t="shared" si="6"/>
        <v>本大会3</v>
      </c>
      <c r="L41" s="3">
        <f t="shared" si="21"/>
        <v>8</v>
      </c>
      <c r="M41" s="3" t="str">
        <f t="shared" si="7"/>
        <v>8</v>
      </c>
      <c r="N41" s="3" t="str">
        <f t="shared" si="8"/>
        <v>0</v>
      </c>
      <c r="O41" s="3" t="str">
        <f t="shared" si="9"/>
        <v/>
      </c>
      <c r="P41" s="3" t="str">
        <f t="shared" si="10"/>
        <v>0</v>
      </c>
      <c r="Q41" s="68" t="str">
        <f t="shared" si="11"/>
        <v>フェンシング種目</v>
      </c>
      <c r="R41" s="69">
        <f t="shared" si="12"/>
        <v>0</v>
      </c>
      <c r="S41" s="72">
        <f t="shared" si="13"/>
        <v>31</v>
      </c>
      <c r="T41" s="66"/>
      <c r="U41" s="67"/>
      <c r="V41" s="67"/>
      <c r="W41" s="66"/>
      <c r="X41" s="67"/>
      <c r="Y41" s="66"/>
      <c r="Z41" s="79"/>
      <c r="AA41" s="78"/>
      <c r="AB41" s="67"/>
      <c r="AC41" s="79"/>
      <c r="AD41" s="78" t="str">
        <f t="shared" si="22"/>
        <v/>
      </c>
      <c r="AE41" s="79" t="str">
        <f t="shared" si="23"/>
        <v/>
      </c>
      <c r="AF41" s="78"/>
      <c r="AG41" s="67"/>
      <c r="AH41" s="79"/>
      <c r="AI41" s="82"/>
      <c r="AJ41" s="66"/>
      <c r="AK41" s="73"/>
      <c r="AL41" s="3">
        <f t="shared" si="16"/>
        <v>0</v>
      </c>
    </row>
    <row r="42" spans="1:38" ht="15" hidden="1" thickBot="1" x14ac:dyDescent="0.5">
      <c r="A42" s="3">
        <f t="shared" si="0"/>
        <v>0</v>
      </c>
      <c r="B42" s="3">
        <f t="shared" si="17"/>
        <v>11</v>
      </c>
      <c r="C42" s="3" t="str">
        <f t="shared" si="1"/>
        <v>中ブロ11</v>
      </c>
      <c r="D42" s="3" t="str">
        <f t="shared" si="2"/>
        <v>中ブロ0</v>
      </c>
      <c r="E42" s="3">
        <f t="shared" si="18"/>
        <v>1</v>
      </c>
      <c r="F42" s="3" t="str">
        <f t="shared" si="3"/>
        <v>中ブロ1</v>
      </c>
      <c r="G42" s="3">
        <f t="shared" si="19"/>
        <v>10</v>
      </c>
      <c r="H42" s="3" t="str">
        <f t="shared" si="4"/>
        <v>本大会10</v>
      </c>
      <c r="I42" s="3" t="str">
        <f t="shared" si="5"/>
        <v>本大会0</v>
      </c>
      <c r="J42" s="3">
        <f t="shared" si="20"/>
        <v>3</v>
      </c>
      <c r="K42" s="3" t="str">
        <f t="shared" si="6"/>
        <v>本大会3</v>
      </c>
      <c r="L42" s="3">
        <f t="shared" si="21"/>
        <v>8</v>
      </c>
      <c r="M42" s="3" t="str">
        <f t="shared" si="7"/>
        <v>8</v>
      </c>
      <c r="N42" s="3" t="str">
        <f t="shared" si="8"/>
        <v>0</v>
      </c>
      <c r="O42" s="3" t="str">
        <f t="shared" si="9"/>
        <v/>
      </c>
      <c r="P42" s="3" t="str">
        <f t="shared" si="10"/>
        <v>0</v>
      </c>
      <c r="Q42" s="68" t="str">
        <f t="shared" si="11"/>
        <v>フェンシング種目</v>
      </c>
      <c r="R42" s="69">
        <f t="shared" si="12"/>
        <v>0</v>
      </c>
      <c r="S42" s="72">
        <f t="shared" si="13"/>
        <v>32</v>
      </c>
      <c r="T42" s="66"/>
      <c r="U42" s="67"/>
      <c r="V42" s="67"/>
      <c r="W42" s="66"/>
      <c r="X42" s="67"/>
      <c r="Y42" s="66"/>
      <c r="Z42" s="79"/>
      <c r="AA42" s="78"/>
      <c r="AB42" s="67"/>
      <c r="AC42" s="79"/>
      <c r="AD42" s="78" t="str">
        <f t="shared" si="22"/>
        <v/>
      </c>
      <c r="AE42" s="79" t="str">
        <f t="shared" si="23"/>
        <v/>
      </c>
      <c r="AF42" s="78"/>
      <c r="AG42" s="67"/>
      <c r="AH42" s="79"/>
      <c r="AI42" s="82"/>
      <c r="AJ42" s="66"/>
      <c r="AK42" s="73"/>
      <c r="AL42" s="3">
        <f t="shared" si="16"/>
        <v>0</v>
      </c>
    </row>
    <row r="43" spans="1:38" ht="15" hidden="1" thickBot="1" x14ac:dyDescent="0.5">
      <c r="A43" s="3">
        <f t="shared" ref="A43:A74" si="24">IF(X43="",0,1)</f>
        <v>0</v>
      </c>
      <c r="B43" s="3">
        <f t="shared" si="17"/>
        <v>11</v>
      </c>
      <c r="C43" s="3" t="str">
        <f t="shared" ref="C43:C74" si="25">CONCATENATE($AA$9,AA43,B43)</f>
        <v>中ブロ11</v>
      </c>
      <c r="D43" s="3" t="str">
        <f t="shared" ref="D43:D74" si="26">CONCATENATE(AA$9,AA43,R43,V43)</f>
        <v>中ブロ0</v>
      </c>
      <c r="E43" s="3">
        <f t="shared" si="18"/>
        <v>1</v>
      </c>
      <c r="F43" s="3" t="str">
        <f t="shared" ref="F43:F74" si="27">CONCATENATE($AA$9,AA43,E43)</f>
        <v>中ブロ1</v>
      </c>
      <c r="G43" s="3">
        <f t="shared" si="19"/>
        <v>10</v>
      </c>
      <c r="H43" s="3" t="str">
        <f t="shared" ref="H43:H74" si="28">CONCATENATE($AB$9,AB43,G43)</f>
        <v>本大会10</v>
      </c>
      <c r="I43" s="3" t="str">
        <f t="shared" ref="I43:I74" si="29">CONCATENATE(AB$9,AB43,R43,V43)</f>
        <v>本大会0</v>
      </c>
      <c r="J43" s="3">
        <f t="shared" si="20"/>
        <v>3</v>
      </c>
      <c r="K43" s="3" t="str">
        <f t="shared" ref="K43:K74" si="30">CONCATENATE($AB$9,AB43,J43)</f>
        <v>本大会3</v>
      </c>
      <c r="L43" s="3">
        <f t="shared" si="21"/>
        <v>8</v>
      </c>
      <c r="M43" s="3" t="str">
        <f t="shared" ref="M43:M74" si="31">CONCATENATE(AC43,L43)</f>
        <v>8</v>
      </c>
      <c r="N43" s="3" t="str">
        <f t="shared" ref="N43:N74" si="32">CONCATENATE(R43,V43,AC43)</f>
        <v>0</v>
      </c>
      <c r="O43" s="3" t="str">
        <f t="shared" ref="O43:O74" si="33">CONCATENATE(AB43,AC43)</f>
        <v/>
      </c>
      <c r="P43" s="3" t="str">
        <f t="shared" ref="P43:P74" si="34">CONCATENATE(AB43,R43,V43,AE43)</f>
        <v>0</v>
      </c>
      <c r="Q43" s="68" t="str">
        <f t="shared" ref="Q43:Q74" si="35">IF($U$3="","",CONCATENATE($U$3,T43,"種目"))</f>
        <v>フェンシング種目</v>
      </c>
      <c r="R43" s="69">
        <f t="shared" ref="R43:R74" si="36">IF($R$3=0,U43,IF(U43="女子","成年女子",IF(U43="男子","成年男子",U43)))</f>
        <v>0</v>
      </c>
      <c r="S43" s="72">
        <f t="shared" ref="S43:S74" si="37">ROW()-10</f>
        <v>33</v>
      </c>
      <c r="T43" s="66"/>
      <c r="U43" s="67"/>
      <c r="V43" s="67"/>
      <c r="W43" s="66"/>
      <c r="X43" s="67"/>
      <c r="Y43" s="66"/>
      <c r="Z43" s="79"/>
      <c r="AA43" s="78"/>
      <c r="AB43" s="67"/>
      <c r="AC43" s="79"/>
      <c r="AD43" s="78" t="str">
        <f t="shared" si="22"/>
        <v/>
      </c>
      <c r="AE43" s="79" t="str">
        <f t="shared" si="23"/>
        <v/>
      </c>
      <c r="AF43" s="78"/>
      <c r="AG43" s="67"/>
      <c r="AH43" s="79"/>
      <c r="AI43" s="82"/>
      <c r="AJ43" s="66"/>
      <c r="AK43" s="73"/>
      <c r="AL43" s="3">
        <f t="shared" ref="AL43:AL74" si="38">IF(AA43="",0,IF(AF43="×",0,1))+IF(AB43="",0,IF(AG43="×",0,1))+IF(AC43="",0,IF(AH43="×",0,1))</f>
        <v>0</v>
      </c>
    </row>
    <row r="44" spans="1:38" ht="15" hidden="1" thickBot="1" x14ac:dyDescent="0.5">
      <c r="A44" s="3">
        <f t="shared" si="24"/>
        <v>0</v>
      </c>
      <c r="B44" s="3">
        <f t="shared" si="17"/>
        <v>11</v>
      </c>
      <c r="C44" s="3" t="str">
        <f t="shared" si="25"/>
        <v>中ブロ11</v>
      </c>
      <c r="D44" s="3" t="str">
        <f t="shared" si="26"/>
        <v>中ブロ0</v>
      </c>
      <c r="E44" s="3">
        <f t="shared" si="18"/>
        <v>1</v>
      </c>
      <c r="F44" s="3" t="str">
        <f t="shared" si="27"/>
        <v>中ブロ1</v>
      </c>
      <c r="G44" s="3">
        <f t="shared" si="19"/>
        <v>10</v>
      </c>
      <c r="H44" s="3" t="str">
        <f t="shared" si="28"/>
        <v>本大会10</v>
      </c>
      <c r="I44" s="3" t="str">
        <f t="shared" si="29"/>
        <v>本大会0</v>
      </c>
      <c r="J44" s="3">
        <f t="shared" si="20"/>
        <v>3</v>
      </c>
      <c r="K44" s="3" t="str">
        <f t="shared" si="30"/>
        <v>本大会3</v>
      </c>
      <c r="L44" s="3">
        <f t="shared" si="21"/>
        <v>8</v>
      </c>
      <c r="M44" s="3" t="str">
        <f t="shared" si="31"/>
        <v>8</v>
      </c>
      <c r="N44" s="3" t="str">
        <f t="shared" si="32"/>
        <v>0</v>
      </c>
      <c r="O44" s="3" t="str">
        <f t="shared" si="33"/>
        <v/>
      </c>
      <c r="P44" s="3" t="str">
        <f t="shared" si="34"/>
        <v>0</v>
      </c>
      <c r="Q44" s="68" t="str">
        <f t="shared" si="35"/>
        <v>フェンシング種目</v>
      </c>
      <c r="R44" s="69">
        <f t="shared" si="36"/>
        <v>0</v>
      </c>
      <c r="S44" s="72">
        <f t="shared" si="37"/>
        <v>34</v>
      </c>
      <c r="T44" s="66"/>
      <c r="U44" s="67"/>
      <c r="V44" s="67"/>
      <c r="W44" s="66"/>
      <c r="X44" s="67"/>
      <c r="Y44" s="66"/>
      <c r="Z44" s="79"/>
      <c r="AA44" s="78"/>
      <c r="AB44" s="67"/>
      <c r="AC44" s="79"/>
      <c r="AD44" s="78" t="str">
        <f t="shared" si="22"/>
        <v/>
      </c>
      <c r="AE44" s="79" t="str">
        <f t="shared" si="23"/>
        <v/>
      </c>
      <c r="AF44" s="78"/>
      <c r="AG44" s="67"/>
      <c r="AH44" s="79"/>
      <c r="AI44" s="82"/>
      <c r="AJ44" s="66"/>
      <c r="AK44" s="73"/>
      <c r="AL44" s="3">
        <f t="shared" si="38"/>
        <v>0</v>
      </c>
    </row>
    <row r="45" spans="1:38" ht="15" hidden="1" thickBot="1" x14ac:dyDescent="0.5">
      <c r="A45" s="3">
        <f t="shared" si="24"/>
        <v>0</v>
      </c>
      <c r="B45" s="3">
        <f t="shared" si="17"/>
        <v>11</v>
      </c>
      <c r="C45" s="3" t="str">
        <f t="shared" si="25"/>
        <v>中ブロ11</v>
      </c>
      <c r="D45" s="3" t="str">
        <f t="shared" si="26"/>
        <v>中ブロ0</v>
      </c>
      <c r="E45" s="3">
        <f t="shared" si="18"/>
        <v>1</v>
      </c>
      <c r="F45" s="3" t="str">
        <f t="shared" si="27"/>
        <v>中ブロ1</v>
      </c>
      <c r="G45" s="3">
        <f t="shared" si="19"/>
        <v>10</v>
      </c>
      <c r="H45" s="3" t="str">
        <f t="shared" si="28"/>
        <v>本大会10</v>
      </c>
      <c r="I45" s="3" t="str">
        <f t="shared" si="29"/>
        <v>本大会0</v>
      </c>
      <c r="J45" s="3">
        <f t="shared" si="20"/>
        <v>3</v>
      </c>
      <c r="K45" s="3" t="str">
        <f t="shared" si="30"/>
        <v>本大会3</v>
      </c>
      <c r="L45" s="3">
        <f t="shared" si="21"/>
        <v>8</v>
      </c>
      <c r="M45" s="3" t="str">
        <f t="shared" si="31"/>
        <v>8</v>
      </c>
      <c r="N45" s="3" t="str">
        <f t="shared" si="32"/>
        <v>0</v>
      </c>
      <c r="O45" s="3" t="str">
        <f t="shared" si="33"/>
        <v/>
      </c>
      <c r="P45" s="3" t="str">
        <f t="shared" si="34"/>
        <v>0</v>
      </c>
      <c r="Q45" s="68" t="str">
        <f t="shared" si="35"/>
        <v>フェンシング種目</v>
      </c>
      <c r="R45" s="69">
        <f t="shared" si="36"/>
        <v>0</v>
      </c>
      <c r="S45" s="72">
        <f t="shared" si="37"/>
        <v>35</v>
      </c>
      <c r="T45" s="66"/>
      <c r="U45" s="67"/>
      <c r="V45" s="67"/>
      <c r="W45" s="66"/>
      <c r="X45" s="67"/>
      <c r="Y45" s="66"/>
      <c r="Z45" s="79"/>
      <c r="AA45" s="78"/>
      <c r="AB45" s="67"/>
      <c r="AC45" s="79"/>
      <c r="AD45" s="78" t="str">
        <f t="shared" si="22"/>
        <v/>
      </c>
      <c r="AE45" s="79" t="str">
        <f t="shared" si="23"/>
        <v/>
      </c>
      <c r="AF45" s="78"/>
      <c r="AG45" s="67"/>
      <c r="AH45" s="79"/>
      <c r="AI45" s="82"/>
      <c r="AJ45" s="66"/>
      <c r="AK45" s="73"/>
      <c r="AL45" s="3">
        <f t="shared" si="38"/>
        <v>0</v>
      </c>
    </row>
    <row r="46" spans="1:38" ht="15" hidden="1" thickBot="1" x14ac:dyDescent="0.5">
      <c r="A46" s="3">
        <f t="shared" si="24"/>
        <v>0</v>
      </c>
      <c r="B46" s="3">
        <f t="shared" ref="B46:B77" si="39">IF(AA46="選手団",B45+1,B45)</f>
        <v>11</v>
      </c>
      <c r="C46" s="3" t="str">
        <f t="shared" si="25"/>
        <v>中ブロ11</v>
      </c>
      <c r="D46" s="3" t="str">
        <f t="shared" si="26"/>
        <v>中ブロ0</v>
      </c>
      <c r="E46" s="3">
        <f t="shared" ref="E46:E77" si="40">IF(AA46="競技団体",E45+1,E45)</f>
        <v>1</v>
      </c>
      <c r="F46" s="3" t="str">
        <f t="shared" si="27"/>
        <v>中ブロ1</v>
      </c>
      <c r="G46" s="3">
        <f t="shared" ref="G46:G77" si="41">IF(AB46="選手団",G45+1,G45)</f>
        <v>10</v>
      </c>
      <c r="H46" s="3" t="str">
        <f t="shared" si="28"/>
        <v>本大会10</v>
      </c>
      <c r="I46" s="3" t="str">
        <f t="shared" si="29"/>
        <v>本大会0</v>
      </c>
      <c r="J46" s="3">
        <f t="shared" ref="J46:J77" si="42">IF(AB46="競技団体",J45+1,J45)</f>
        <v>3</v>
      </c>
      <c r="K46" s="3" t="str">
        <f t="shared" si="30"/>
        <v>本大会3</v>
      </c>
      <c r="L46" s="3">
        <f t="shared" ref="L46:L77" si="43">IF(AC46="○",L45+1,L45)</f>
        <v>8</v>
      </c>
      <c r="M46" s="3" t="str">
        <f t="shared" si="31"/>
        <v>8</v>
      </c>
      <c r="N46" s="3" t="str">
        <f t="shared" si="32"/>
        <v>0</v>
      </c>
      <c r="O46" s="3" t="str">
        <f t="shared" si="33"/>
        <v/>
      </c>
      <c r="P46" s="3" t="str">
        <f t="shared" si="34"/>
        <v>0</v>
      </c>
      <c r="Q46" s="68" t="str">
        <f t="shared" si="35"/>
        <v>フェンシング種目</v>
      </c>
      <c r="R46" s="69">
        <f t="shared" si="36"/>
        <v>0</v>
      </c>
      <c r="S46" s="72">
        <f t="shared" si="37"/>
        <v>36</v>
      </c>
      <c r="T46" s="66"/>
      <c r="U46" s="67"/>
      <c r="V46" s="67"/>
      <c r="W46" s="66"/>
      <c r="X46" s="67"/>
      <c r="Y46" s="66"/>
      <c r="Z46" s="79"/>
      <c r="AA46" s="78"/>
      <c r="AB46" s="67"/>
      <c r="AC46" s="79"/>
      <c r="AD46" s="78" t="str">
        <f t="shared" si="22"/>
        <v/>
      </c>
      <c r="AE46" s="79" t="str">
        <f t="shared" si="23"/>
        <v/>
      </c>
      <c r="AF46" s="78"/>
      <c r="AG46" s="67"/>
      <c r="AH46" s="79"/>
      <c r="AI46" s="82"/>
      <c r="AJ46" s="66"/>
      <c r="AK46" s="73"/>
      <c r="AL46" s="3">
        <f t="shared" si="38"/>
        <v>0</v>
      </c>
    </row>
    <row r="47" spans="1:38" ht="15" hidden="1" thickBot="1" x14ac:dyDescent="0.5">
      <c r="A47" s="3">
        <f t="shared" si="24"/>
        <v>0</v>
      </c>
      <c r="B47" s="3">
        <f t="shared" si="39"/>
        <v>11</v>
      </c>
      <c r="C47" s="3" t="str">
        <f t="shared" si="25"/>
        <v>中ブロ11</v>
      </c>
      <c r="D47" s="3" t="str">
        <f t="shared" si="26"/>
        <v>中ブロ0</v>
      </c>
      <c r="E47" s="3">
        <f t="shared" si="40"/>
        <v>1</v>
      </c>
      <c r="F47" s="3" t="str">
        <f t="shared" si="27"/>
        <v>中ブロ1</v>
      </c>
      <c r="G47" s="3">
        <f t="shared" si="41"/>
        <v>10</v>
      </c>
      <c r="H47" s="3" t="str">
        <f t="shared" si="28"/>
        <v>本大会10</v>
      </c>
      <c r="I47" s="3" t="str">
        <f t="shared" si="29"/>
        <v>本大会0</v>
      </c>
      <c r="J47" s="3">
        <f t="shared" si="42"/>
        <v>3</v>
      </c>
      <c r="K47" s="3" t="str">
        <f t="shared" si="30"/>
        <v>本大会3</v>
      </c>
      <c r="L47" s="3">
        <f t="shared" si="43"/>
        <v>8</v>
      </c>
      <c r="M47" s="3" t="str">
        <f t="shared" si="31"/>
        <v>8</v>
      </c>
      <c r="N47" s="3" t="str">
        <f t="shared" si="32"/>
        <v>0</v>
      </c>
      <c r="O47" s="3" t="str">
        <f t="shared" si="33"/>
        <v/>
      </c>
      <c r="P47" s="3" t="str">
        <f t="shared" si="34"/>
        <v>0</v>
      </c>
      <c r="Q47" s="68" t="str">
        <f t="shared" si="35"/>
        <v>フェンシング種目</v>
      </c>
      <c r="R47" s="69">
        <f t="shared" si="36"/>
        <v>0</v>
      </c>
      <c r="S47" s="72">
        <f t="shared" si="37"/>
        <v>37</v>
      </c>
      <c r="T47" s="66"/>
      <c r="U47" s="67"/>
      <c r="V47" s="67"/>
      <c r="W47" s="66"/>
      <c r="X47" s="67"/>
      <c r="Y47" s="66"/>
      <c r="Z47" s="79"/>
      <c r="AA47" s="78"/>
      <c r="AB47" s="67"/>
      <c r="AC47" s="79"/>
      <c r="AD47" s="78" t="str">
        <f t="shared" si="22"/>
        <v/>
      </c>
      <c r="AE47" s="79" t="str">
        <f t="shared" si="23"/>
        <v/>
      </c>
      <c r="AF47" s="78"/>
      <c r="AG47" s="67"/>
      <c r="AH47" s="79"/>
      <c r="AI47" s="82"/>
      <c r="AJ47" s="66"/>
      <c r="AK47" s="73"/>
      <c r="AL47" s="3">
        <f t="shared" si="38"/>
        <v>0</v>
      </c>
    </row>
    <row r="48" spans="1:38" ht="15" hidden="1" thickBot="1" x14ac:dyDescent="0.5">
      <c r="A48" s="3">
        <f t="shared" si="24"/>
        <v>0</v>
      </c>
      <c r="B48" s="3">
        <f t="shared" si="39"/>
        <v>11</v>
      </c>
      <c r="C48" s="3" t="str">
        <f t="shared" si="25"/>
        <v>中ブロ11</v>
      </c>
      <c r="D48" s="3" t="str">
        <f t="shared" si="26"/>
        <v>中ブロ0</v>
      </c>
      <c r="E48" s="3">
        <f t="shared" si="40"/>
        <v>1</v>
      </c>
      <c r="F48" s="3" t="str">
        <f t="shared" si="27"/>
        <v>中ブロ1</v>
      </c>
      <c r="G48" s="3">
        <f t="shared" si="41"/>
        <v>10</v>
      </c>
      <c r="H48" s="3" t="str">
        <f t="shared" si="28"/>
        <v>本大会10</v>
      </c>
      <c r="I48" s="3" t="str">
        <f t="shared" si="29"/>
        <v>本大会0</v>
      </c>
      <c r="J48" s="3">
        <f t="shared" si="42"/>
        <v>3</v>
      </c>
      <c r="K48" s="3" t="str">
        <f t="shared" si="30"/>
        <v>本大会3</v>
      </c>
      <c r="L48" s="3">
        <f t="shared" si="43"/>
        <v>8</v>
      </c>
      <c r="M48" s="3" t="str">
        <f t="shared" si="31"/>
        <v>8</v>
      </c>
      <c r="N48" s="3" t="str">
        <f t="shared" si="32"/>
        <v>0</v>
      </c>
      <c r="O48" s="3" t="str">
        <f t="shared" si="33"/>
        <v/>
      </c>
      <c r="P48" s="3" t="str">
        <f t="shared" si="34"/>
        <v>0</v>
      </c>
      <c r="Q48" s="68" t="str">
        <f t="shared" si="35"/>
        <v>フェンシング種目</v>
      </c>
      <c r="R48" s="69">
        <f t="shared" si="36"/>
        <v>0</v>
      </c>
      <c r="S48" s="72">
        <f t="shared" si="37"/>
        <v>38</v>
      </c>
      <c r="T48" s="66"/>
      <c r="U48" s="67"/>
      <c r="V48" s="67"/>
      <c r="W48" s="66"/>
      <c r="X48" s="67"/>
      <c r="Y48" s="66"/>
      <c r="Z48" s="79"/>
      <c r="AA48" s="78"/>
      <c r="AB48" s="67"/>
      <c r="AC48" s="79"/>
      <c r="AD48" s="78" t="str">
        <f t="shared" si="22"/>
        <v/>
      </c>
      <c r="AE48" s="79" t="str">
        <f t="shared" si="23"/>
        <v/>
      </c>
      <c r="AF48" s="78"/>
      <c r="AG48" s="67"/>
      <c r="AH48" s="79"/>
      <c r="AI48" s="82"/>
      <c r="AJ48" s="66"/>
      <c r="AK48" s="73"/>
      <c r="AL48" s="3">
        <f t="shared" si="38"/>
        <v>0</v>
      </c>
    </row>
    <row r="49" spans="1:38" ht="15" hidden="1" thickBot="1" x14ac:dyDescent="0.5">
      <c r="A49" s="3">
        <f t="shared" si="24"/>
        <v>0</v>
      </c>
      <c r="B49" s="3">
        <f t="shared" si="39"/>
        <v>11</v>
      </c>
      <c r="C49" s="3" t="str">
        <f t="shared" si="25"/>
        <v>中ブロ11</v>
      </c>
      <c r="D49" s="3" t="str">
        <f t="shared" si="26"/>
        <v>中ブロ0</v>
      </c>
      <c r="E49" s="3">
        <f t="shared" si="40"/>
        <v>1</v>
      </c>
      <c r="F49" s="3" t="str">
        <f t="shared" si="27"/>
        <v>中ブロ1</v>
      </c>
      <c r="G49" s="3">
        <f t="shared" si="41"/>
        <v>10</v>
      </c>
      <c r="H49" s="3" t="str">
        <f t="shared" si="28"/>
        <v>本大会10</v>
      </c>
      <c r="I49" s="3" t="str">
        <f t="shared" si="29"/>
        <v>本大会0</v>
      </c>
      <c r="J49" s="3">
        <f t="shared" si="42"/>
        <v>3</v>
      </c>
      <c r="K49" s="3" t="str">
        <f t="shared" si="30"/>
        <v>本大会3</v>
      </c>
      <c r="L49" s="3">
        <f t="shared" si="43"/>
        <v>8</v>
      </c>
      <c r="M49" s="3" t="str">
        <f t="shared" si="31"/>
        <v>8</v>
      </c>
      <c r="N49" s="3" t="str">
        <f t="shared" si="32"/>
        <v>0</v>
      </c>
      <c r="O49" s="3" t="str">
        <f t="shared" si="33"/>
        <v/>
      </c>
      <c r="P49" s="3" t="str">
        <f t="shared" si="34"/>
        <v>0</v>
      </c>
      <c r="Q49" s="68" t="str">
        <f t="shared" si="35"/>
        <v>フェンシング種目</v>
      </c>
      <c r="R49" s="69">
        <f t="shared" si="36"/>
        <v>0</v>
      </c>
      <c r="S49" s="72">
        <f t="shared" si="37"/>
        <v>39</v>
      </c>
      <c r="T49" s="66"/>
      <c r="U49" s="67"/>
      <c r="V49" s="67"/>
      <c r="W49" s="66"/>
      <c r="X49" s="67"/>
      <c r="Y49" s="66"/>
      <c r="Z49" s="79"/>
      <c r="AA49" s="78"/>
      <c r="AB49" s="67"/>
      <c r="AC49" s="79"/>
      <c r="AD49" s="78" t="str">
        <f t="shared" si="22"/>
        <v/>
      </c>
      <c r="AE49" s="79" t="str">
        <f t="shared" si="23"/>
        <v/>
      </c>
      <c r="AF49" s="78"/>
      <c r="AG49" s="67"/>
      <c r="AH49" s="79"/>
      <c r="AI49" s="82"/>
      <c r="AJ49" s="66"/>
      <c r="AK49" s="73"/>
      <c r="AL49" s="3">
        <f t="shared" si="38"/>
        <v>0</v>
      </c>
    </row>
    <row r="50" spans="1:38" ht="15" hidden="1" thickBot="1" x14ac:dyDescent="0.5">
      <c r="A50" s="3">
        <f t="shared" si="24"/>
        <v>0</v>
      </c>
      <c r="B50" s="3">
        <f t="shared" si="39"/>
        <v>11</v>
      </c>
      <c r="C50" s="3" t="str">
        <f t="shared" si="25"/>
        <v>中ブロ11</v>
      </c>
      <c r="D50" s="3" t="str">
        <f t="shared" si="26"/>
        <v>中ブロ0</v>
      </c>
      <c r="E50" s="3">
        <f t="shared" si="40"/>
        <v>1</v>
      </c>
      <c r="F50" s="3" t="str">
        <f t="shared" si="27"/>
        <v>中ブロ1</v>
      </c>
      <c r="G50" s="3">
        <f t="shared" si="41"/>
        <v>10</v>
      </c>
      <c r="H50" s="3" t="str">
        <f t="shared" si="28"/>
        <v>本大会10</v>
      </c>
      <c r="I50" s="3" t="str">
        <f t="shared" si="29"/>
        <v>本大会0</v>
      </c>
      <c r="J50" s="3">
        <f t="shared" si="42"/>
        <v>3</v>
      </c>
      <c r="K50" s="3" t="str">
        <f t="shared" si="30"/>
        <v>本大会3</v>
      </c>
      <c r="L50" s="3">
        <f t="shared" si="43"/>
        <v>8</v>
      </c>
      <c r="M50" s="3" t="str">
        <f t="shared" si="31"/>
        <v>8</v>
      </c>
      <c r="N50" s="3" t="str">
        <f t="shared" si="32"/>
        <v>0</v>
      </c>
      <c r="O50" s="3" t="str">
        <f t="shared" si="33"/>
        <v/>
      </c>
      <c r="P50" s="3" t="str">
        <f t="shared" si="34"/>
        <v>0</v>
      </c>
      <c r="Q50" s="68" t="str">
        <f t="shared" si="35"/>
        <v>フェンシング種目</v>
      </c>
      <c r="R50" s="69">
        <f t="shared" si="36"/>
        <v>0</v>
      </c>
      <c r="S50" s="72">
        <f t="shared" si="37"/>
        <v>40</v>
      </c>
      <c r="T50" s="66"/>
      <c r="U50" s="67"/>
      <c r="V50" s="67"/>
      <c r="W50" s="66"/>
      <c r="X50" s="67"/>
      <c r="Y50" s="66"/>
      <c r="Z50" s="79"/>
      <c r="AA50" s="78"/>
      <c r="AB50" s="67"/>
      <c r="AC50" s="79"/>
      <c r="AD50" s="78" t="str">
        <f t="shared" si="22"/>
        <v/>
      </c>
      <c r="AE50" s="79" t="str">
        <f t="shared" si="23"/>
        <v/>
      </c>
      <c r="AF50" s="78"/>
      <c r="AG50" s="67"/>
      <c r="AH50" s="79"/>
      <c r="AI50" s="82"/>
      <c r="AJ50" s="66"/>
      <c r="AK50" s="73"/>
      <c r="AL50" s="3">
        <f t="shared" si="38"/>
        <v>0</v>
      </c>
    </row>
    <row r="51" spans="1:38" ht="15" hidden="1" thickBot="1" x14ac:dyDescent="0.5">
      <c r="A51" s="3">
        <f t="shared" si="24"/>
        <v>0</v>
      </c>
      <c r="B51" s="3">
        <f t="shared" si="39"/>
        <v>11</v>
      </c>
      <c r="C51" s="3" t="str">
        <f t="shared" si="25"/>
        <v>中ブロ11</v>
      </c>
      <c r="D51" s="3" t="str">
        <f t="shared" si="26"/>
        <v>中ブロ0</v>
      </c>
      <c r="E51" s="3">
        <f t="shared" si="40"/>
        <v>1</v>
      </c>
      <c r="F51" s="3" t="str">
        <f t="shared" si="27"/>
        <v>中ブロ1</v>
      </c>
      <c r="G51" s="3">
        <f t="shared" si="41"/>
        <v>10</v>
      </c>
      <c r="H51" s="3" t="str">
        <f t="shared" si="28"/>
        <v>本大会10</v>
      </c>
      <c r="I51" s="3" t="str">
        <f t="shared" si="29"/>
        <v>本大会0</v>
      </c>
      <c r="J51" s="3">
        <f t="shared" si="42"/>
        <v>3</v>
      </c>
      <c r="K51" s="3" t="str">
        <f t="shared" si="30"/>
        <v>本大会3</v>
      </c>
      <c r="L51" s="3">
        <f t="shared" si="43"/>
        <v>8</v>
      </c>
      <c r="M51" s="3" t="str">
        <f t="shared" si="31"/>
        <v>8</v>
      </c>
      <c r="N51" s="3" t="str">
        <f t="shared" si="32"/>
        <v>0</v>
      </c>
      <c r="O51" s="3" t="str">
        <f t="shared" si="33"/>
        <v/>
      </c>
      <c r="P51" s="3" t="str">
        <f t="shared" si="34"/>
        <v>0</v>
      </c>
      <c r="Q51" s="68" t="str">
        <f t="shared" si="35"/>
        <v>フェンシング種目</v>
      </c>
      <c r="R51" s="69">
        <f t="shared" si="36"/>
        <v>0</v>
      </c>
      <c r="S51" s="72">
        <f t="shared" si="37"/>
        <v>41</v>
      </c>
      <c r="T51" s="66"/>
      <c r="U51" s="67"/>
      <c r="V51" s="67"/>
      <c r="W51" s="66"/>
      <c r="X51" s="67"/>
      <c r="Y51" s="66"/>
      <c r="Z51" s="79"/>
      <c r="AA51" s="78"/>
      <c r="AB51" s="67"/>
      <c r="AC51" s="79"/>
      <c r="AD51" s="78" t="str">
        <f t="shared" si="22"/>
        <v/>
      </c>
      <c r="AE51" s="79" t="str">
        <f t="shared" si="23"/>
        <v/>
      </c>
      <c r="AF51" s="78"/>
      <c r="AG51" s="67"/>
      <c r="AH51" s="79"/>
      <c r="AI51" s="82"/>
      <c r="AJ51" s="66"/>
      <c r="AK51" s="73"/>
      <c r="AL51" s="3">
        <f t="shared" si="38"/>
        <v>0</v>
      </c>
    </row>
    <row r="52" spans="1:38" ht="15" hidden="1" thickBot="1" x14ac:dyDescent="0.5">
      <c r="A52" s="3">
        <f t="shared" si="24"/>
        <v>0</v>
      </c>
      <c r="B52" s="3">
        <f t="shared" si="39"/>
        <v>11</v>
      </c>
      <c r="C52" s="3" t="str">
        <f t="shared" si="25"/>
        <v>中ブロ11</v>
      </c>
      <c r="D52" s="3" t="str">
        <f t="shared" si="26"/>
        <v>中ブロ0</v>
      </c>
      <c r="E52" s="3">
        <f t="shared" si="40"/>
        <v>1</v>
      </c>
      <c r="F52" s="3" t="str">
        <f t="shared" si="27"/>
        <v>中ブロ1</v>
      </c>
      <c r="G52" s="3">
        <f t="shared" si="41"/>
        <v>10</v>
      </c>
      <c r="H52" s="3" t="str">
        <f t="shared" si="28"/>
        <v>本大会10</v>
      </c>
      <c r="I52" s="3" t="str">
        <f t="shared" si="29"/>
        <v>本大会0</v>
      </c>
      <c r="J52" s="3">
        <f t="shared" si="42"/>
        <v>3</v>
      </c>
      <c r="K52" s="3" t="str">
        <f t="shared" si="30"/>
        <v>本大会3</v>
      </c>
      <c r="L52" s="3">
        <f t="shared" si="43"/>
        <v>8</v>
      </c>
      <c r="M52" s="3" t="str">
        <f t="shared" si="31"/>
        <v>8</v>
      </c>
      <c r="N52" s="3" t="str">
        <f t="shared" si="32"/>
        <v>0</v>
      </c>
      <c r="O52" s="3" t="str">
        <f t="shared" si="33"/>
        <v/>
      </c>
      <c r="P52" s="3" t="str">
        <f t="shared" si="34"/>
        <v>0</v>
      </c>
      <c r="Q52" s="68" t="str">
        <f t="shared" si="35"/>
        <v>フェンシング種目</v>
      </c>
      <c r="R52" s="69">
        <f t="shared" si="36"/>
        <v>0</v>
      </c>
      <c r="S52" s="72">
        <f t="shared" si="37"/>
        <v>42</v>
      </c>
      <c r="T52" s="66"/>
      <c r="U52" s="67"/>
      <c r="V52" s="67"/>
      <c r="W52" s="66"/>
      <c r="X52" s="67"/>
      <c r="Y52" s="66"/>
      <c r="Z52" s="79"/>
      <c r="AA52" s="78"/>
      <c r="AB52" s="67"/>
      <c r="AC52" s="79"/>
      <c r="AD52" s="78" t="str">
        <f t="shared" si="22"/>
        <v/>
      </c>
      <c r="AE52" s="79" t="str">
        <f t="shared" si="23"/>
        <v/>
      </c>
      <c r="AF52" s="78"/>
      <c r="AG52" s="67"/>
      <c r="AH52" s="79"/>
      <c r="AI52" s="82"/>
      <c r="AJ52" s="66"/>
      <c r="AK52" s="73"/>
      <c r="AL52" s="3">
        <f t="shared" si="38"/>
        <v>0</v>
      </c>
    </row>
    <row r="53" spans="1:38" ht="15" hidden="1" thickBot="1" x14ac:dyDescent="0.5">
      <c r="A53" s="3">
        <f t="shared" si="24"/>
        <v>0</v>
      </c>
      <c r="B53" s="3">
        <f t="shared" si="39"/>
        <v>11</v>
      </c>
      <c r="C53" s="3" t="str">
        <f t="shared" si="25"/>
        <v>中ブロ11</v>
      </c>
      <c r="D53" s="3" t="str">
        <f t="shared" si="26"/>
        <v>中ブロ0</v>
      </c>
      <c r="E53" s="3">
        <f t="shared" si="40"/>
        <v>1</v>
      </c>
      <c r="F53" s="3" t="str">
        <f t="shared" si="27"/>
        <v>中ブロ1</v>
      </c>
      <c r="G53" s="3">
        <f t="shared" si="41"/>
        <v>10</v>
      </c>
      <c r="H53" s="3" t="str">
        <f t="shared" si="28"/>
        <v>本大会10</v>
      </c>
      <c r="I53" s="3" t="str">
        <f t="shared" si="29"/>
        <v>本大会0</v>
      </c>
      <c r="J53" s="3">
        <f t="shared" si="42"/>
        <v>3</v>
      </c>
      <c r="K53" s="3" t="str">
        <f t="shared" si="30"/>
        <v>本大会3</v>
      </c>
      <c r="L53" s="3">
        <f t="shared" si="43"/>
        <v>8</v>
      </c>
      <c r="M53" s="3" t="str">
        <f t="shared" si="31"/>
        <v>8</v>
      </c>
      <c r="N53" s="3" t="str">
        <f t="shared" si="32"/>
        <v>0</v>
      </c>
      <c r="O53" s="3" t="str">
        <f t="shared" si="33"/>
        <v/>
      </c>
      <c r="P53" s="3" t="str">
        <f t="shared" si="34"/>
        <v>0</v>
      </c>
      <c r="Q53" s="68" t="str">
        <f t="shared" si="35"/>
        <v>フェンシング種目</v>
      </c>
      <c r="R53" s="69">
        <f t="shared" si="36"/>
        <v>0</v>
      </c>
      <c r="S53" s="72">
        <f t="shared" si="37"/>
        <v>43</v>
      </c>
      <c r="T53" s="66"/>
      <c r="U53" s="67"/>
      <c r="V53" s="67"/>
      <c r="W53" s="66"/>
      <c r="X53" s="67"/>
      <c r="Y53" s="66"/>
      <c r="Z53" s="79"/>
      <c r="AA53" s="78"/>
      <c r="AB53" s="67"/>
      <c r="AC53" s="79"/>
      <c r="AD53" s="78" t="str">
        <f t="shared" si="22"/>
        <v/>
      </c>
      <c r="AE53" s="79" t="str">
        <f t="shared" si="23"/>
        <v/>
      </c>
      <c r="AF53" s="78"/>
      <c r="AG53" s="67"/>
      <c r="AH53" s="79"/>
      <c r="AI53" s="82"/>
      <c r="AJ53" s="66"/>
      <c r="AK53" s="73"/>
      <c r="AL53" s="3">
        <f t="shared" si="38"/>
        <v>0</v>
      </c>
    </row>
    <row r="54" spans="1:38" ht="15" hidden="1" thickBot="1" x14ac:dyDescent="0.5">
      <c r="A54" s="3">
        <f t="shared" si="24"/>
        <v>0</v>
      </c>
      <c r="B54" s="3">
        <f t="shared" si="39"/>
        <v>11</v>
      </c>
      <c r="C54" s="3" t="str">
        <f t="shared" si="25"/>
        <v>中ブロ11</v>
      </c>
      <c r="D54" s="3" t="str">
        <f t="shared" si="26"/>
        <v>中ブロ0</v>
      </c>
      <c r="E54" s="3">
        <f t="shared" si="40"/>
        <v>1</v>
      </c>
      <c r="F54" s="3" t="str">
        <f t="shared" si="27"/>
        <v>中ブロ1</v>
      </c>
      <c r="G54" s="3">
        <f t="shared" si="41"/>
        <v>10</v>
      </c>
      <c r="H54" s="3" t="str">
        <f t="shared" si="28"/>
        <v>本大会10</v>
      </c>
      <c r="I54" s="3" t="str">
        <f t="shared" si="29"/>
        <v>本大会0</v>
      </c>
      <c r="J54" s="3">
        <f t="shared" si="42"/>
        <v>3</v>
      </c>
      <c r="K54" s="3" t="str">
        <f t="shared" si="30"/>
        <v>本大会3</v>
      </c>
      <c r="L54" s="3">
        <f t="shared" si="43"/>
        <v>8</v>
      </c>
      <c r="M54" s="3" t="str">
        <f t="shared" si="31"/>
        <v>8</v>
      </c>
      <c r="N54" s="3" t="str">
        <f t="shared" si="32"/>
        <v>0</v>
      </c>
      <c r="O54" s="3" t="str">
        <f t="shared" si="33"/>
        <v/>
      </c>
      <c r="P54" s="3" t="str">
        <f t="shared" si="34"/>
        <v>0</v>
      </c>
      <c r="Q54" s="68" t="str">
        <f t="shared" si="35"/>
        <v>フェンシング種目</v>
      </c>
      <c r="R54" s="69">
        <f t="shared" si="36"/>
        <v>0</v>
      </c>
      <c r="S54" s="72">
        <f t="shared" si="37"/>
        <v>44</v>
      </c>
      <c r="T54" s="66"/>
      <c r="U54" s="67"/>
      <c r="V54" s="67"/>
      <c r="W54" s="66"/>
      <c r="X54" s="67"/>
      <c r="Y54" s="66"/>
      <c r="Z54" s="79"/>
      <c r="AA54" s="78"/>
      <c r="AB54" s="67"/>
      <c r="AC54" s="79"/>
      <c r="AD54" s="78" t="str">
        <f t="shared" si="22"/>
        <v/>
      </c>
      <c r="AE54" s="79" t="str">
        <f t="shared" si="23"/>
        <v/>
      </c>
      <c r="AF54" s="78"/>
      <c r="AG54" s="67"/>
      <c r="AH54" s="79"/>
      <c r="AI54" s="82"/>
      <c r="AJ54" s="66"/>
      <c r="AK54" s="73"/>
      <c r="AL54" s="3">
        <f t="shared" si="38"/>
        <v>0</v>
      </c>
    </row>
    <row r="55" spans="1:38" ht="15" hidden="1" thickBot="1" x14ac:dyDescent="0.5">
      <c r="A55" s="3">
        <f t="shared" si="24"/>
        <v>0</v>
      </c>
      <c r="B55" s="3">
        <f t="shared" si="39"/>
        <v>11</v>
      </c>
      <c r="C55" s="3" t="str">
        <f t="shared" si="25"/>
        <v>中ブロ11</v>
      </c>
      <c r="D55" s="3" t="str">
        <f t="shared" si="26"/>
        <v>中ブロ0</v>
      </c>
      <c r="E55" s="3">
        <f t="shared" si="40"/>
        <v>1</v>
      </c>
      <c r="F55" s="3" t="str">
        <f t="shared" si="27"/>
        <v>中ブロ1</v>
      </c>
      <c r="G55" s="3">
        <f t="shared" si="41"/>
        <v>10</v>
      </c>
      <c r="H55" s="3" t="str">
        <f t="shared" si="28"/>
        <v>本大会10</v>
      </c>
      <c r="I55" s="3" t="str">
        <f t="shared" si="29"/>
        <v>本大会0</v>
      </c>
      <c r="J55" s="3">
        <f t="shared" si="42"/>
        <v>3</v>
      </c>
      <c r="K55" s="3" t="str">
        <f t="shared" si="30"/>
        <v>本大会3</v>
      </c>
      <c r="L55" s="3">
        <f t="shared" si="43"/>
        <v>8</v>
      </c>
      <c r="M55" s="3" t="str">
        <f t="shared" si="31"/>
        <v>8</v>
      </c>
      <c r="N55" s="3" t="str">
        <f t="shared" si="32"/>
        <v>0</v>
      </c>
      <c r="O55" s="3" t="str">
        <f t="shared" si="33"/>
        <v/>
      </c>
      <c r="P55" s="3" t="str">
        <f t="shared" si="34"/>
        <v>0</v>
      </c>
      <c r="Q55" s="68" t="str">
        <f t="shared" si="35"/>
        <v>フェンシング種目</v>
      </c>
      <c r="R55" s="69">
        <f t="shared" si="36"/>
        <v>0</v>
      </c>
      <c r="S55" s="72">
        <f t="shared" si="37"/>
        <v>45</v>
      </c>
      <c r="T55" s="66"/>
      <c r="U55" s="67"/>
      <c r="V55" s="67"/>
      <c r="W55" s="66"/>
      <c r="X55" s="67"/>
      <c r="Y55" s="66"/>
      <c r="Z55" s="79"/>
      <c r="AA55" s="78"/>
      <c r="AB55" s="67"/>
      <c r="AC55" s="79"/>
      <c r="AD55" s="78" t="str">
        <f t="shared" si="22"/>
        <v/>
      </c>
      <c r="AE55" s="79" t="str">
        <f t="shared" si="23"/>
        <v/>
      </c>
      <c r="AF55" s="78"/>
      <c r="AG55" s="67"/>
      <c r="AH55" s="79"/>
      <c r="AI55" s="82"/>
      <c r="AJ55" s="66"/>
      <c r="AK55" s="73"/>
      <c r="AL55" s="3">
        <f t="shared" si="38"/>
        <v>0</v>
      </c>
    </row>
    <row r="56" spans="1:38" ht="15" hidden="1" thickBot="1" x14ac:dyDescent="0.5">
      <c r="A56" s="3">
        <f t="shared" si="24"/>
        <v>0</v>
      </c>
      <c r="B56" s="3">
        <f t="shared" si="39"/>
        <v>11</v>
      </c>
      <c r="C56" s="3" t="str">
        <f t="shared" si="25"/>
        <v>中ブロ11</v>
      </c>
      <c r="D56" s="3" t="str">
        <f t="shared" si="26"/>
        <v>中ブロ0</v>
      </c>
      <c r="E56" s="3">
        <f t="shared" si="40"/>
        <v>1</v>
      </c>
      <c r="F56" s="3" t="str">
        <f t="shared" si="27"/>
        <v>中ブロ1</v>
      </c>
      <c r="G56" s="3">
        <f t="shared" si="41"/>
        <v>10</v>
      </c>
      <c r="H56" s="3" t="str">
        <f t="shared" si="28"/>
        <v>本大会10</v>
      </c>
      <c r="I56" s="3" t="str">
        <f t="shared" si="29"/>
        <v>本大会0</v>
      </c>
      <c r="J56" s="3">
        <f t="shared" si="42"/>
        <v>3</v>
      </c>
      <c r="K56" s="3" t="str">
        <f t="shared" si="30"/>
        <v>本大会3</v>
      </c>
      <c r="L56" s="3">
        <f t="shared" si="43"/>
        <v>8</v>
      </c>
      <c r="M56" s="3" t="str">
        <f t="shared" si="31"/>
        <v>8</v>
      </c>
      <c r="N56" s="3" t="str">
        <f t="shared" si="32"/>
        <v>0</v>
      </c>
      <c r="O56" s="3" t="str">
        <f t="shared" si="33"/>
        <v/>
      </c>
      <c r="P56" s="3" t="str">
        <f t="shared" si="34"/>
        <v>0</v>
      </c>
      <c r="Q56" s="68" t="str">
        <f t="shared" si="35"/>
        <v>フェンシング種目</v>
      </c>
      <c r="R56" s="69">
        <f t="shared" si="36"/>
        <v>0</v>
      </c>
      <c r="S56" s="72">
        <f t="shared" si="37"/>
        <v>46</v>
      </c>
      <c r="T56" s="66"/>
      <c r="U56" s="67"/>
      <c r="V56" s="67"/>
      <c r="W56" s="66"/>
      <c r="X56" s="67"/>
      <c r="Y56" s="66"/>
      <c r="Z56" s="79"/>
      <c r="AA56" s="78"/>
      <c r="AB56" s="67"/>
      <c r="AC56" s="79"/>
      <c r="AD56" s="78" t="str">
        <f t="shared" si="22"/>
        <v/>
      </c>
      <c r="AE56" s="79" t="str">
        <f t="shared" si="23"/>
        <v/>
      </c>
      <c r="AF56" s="78"/>
      <c r="AG56" s="67"/>
      <c r="AH56" s="79"/>
      <c r="AI56" s="82"/>
      <c r="AJ56" s="66"/>
      <c r="AK56" s="73"/>
      <c r="AL56" s="3">
        <f t="shared" si="38"/>
        <v>0</v>
      </c>
    </row>
    <row r="57" spans="1:38" ht="15" hidden="1" thickBot="1" x14ac:dyDescent="0.5">
      <c r="A57" s="3">
        <f t="shared" si="24"/>
        <v>0</v>
      </c>
      <c r="B57" s="3">
        <f t="shared" si="39"/>
        <v>11</v>
      </c>
      <c r="C57" s="3" t="str">
        <f t="shared" si="25"/>
        <v>中ブロ11</v>
      </c>
      <c r="D57" s="3" t="str">
        <f t="shared" si="26"/>
        <v>中ブロ0</v>
      </c>
      <c r="E57" s="3">
        <f t="shared" si="40"/>
        <v>1</v>
      </c>
      <c r="F57" s="3" t="str">
        <f t="shared" si="27"/>
        <v>中ブロ1</v>
      </c>
      <c r="G57" s="3">
        <f t="shared" si="41"/>
        <v>10</v>
      </c>
      <c r="H57" s="3" t="str">
        <f t="shared" si="28"/>
        <v>本大会10</v>
      </c>
      <c r="I57" s="3" t="str">
        <f t="shared" si="29"/>
        <v>本大会0</v>
      </c>
      <c r="J57" s="3">
        <f t="shared" si="42"/>
        <v>3</v>
      </c>
      <c r="K57" s="3" t="str">
        <f t="shared" si="30"/>
        <v>本大会3</v>
      </c>
      <c r="L57" s="3">
        <f t="shared" si="43"/>
        <v>8</v>
      </c>
      <c r="M57" s="3" t="str">
        <f t="shared" si="31"/>
        <v>8</v>
      </c>
      <c r="N57" s="3" t="str">
        <f t="shared" si="32"/>
        <v>0</v>
      </c>
      <c r="O57" s="3" t="str">
        <f t="shared" si="33"/>
        <v/>
      </c>
      <c r="P57" s="3" t="str">
        <f t="shared" si="34"/>
        <v>0</v>
      </c>
      <c r="Q57" s="68" t="str">
        <f t="shared" si="35"/>
        <v>フェンシング種目</v>
      </c>
      <c r="R57" s="69">
        <f t="shared" si="36"/>
        <v>0</v>
      </c>
      <c r="S57" s="72">
        <f t="shared" si="37"/>
        <v>47</v>
      </c>
      <c r="T57" s="66"/>
      <c r="U57" s="67"/>
      <c r="V57" s="67"/>
      <c r="W57" s="66"/>
      <c r="X57" s="67"/>
      <c r="Y57" s="66"/>
      <c r="Z57" s="79"/>
      <c r="AA57" s="78"/>
      <c r="AB57" s="67"/>
      <c r="AC57" s="79"/>
      <c r="AD57" s="78" t="str">
        <f t="shared" si="22"/>
        <v/>
      </c>
      <c r="AE57" s="79" t="str">
        <f t="shared" si="23"/>
        <v/>
      </c>
      <c r="AF57" s="78"/>
      <c r="AG57" s="67"/>
      <c r="AH57" s="79"/>
      <c r="AI57" s="82"/>
      <c r="AJ57" s="66"/>
      <c r="AK57" s="73"/>
      <c r="AL57" s="3">
        <f t="shared" si="38"/>
        <v>0</v>
      </c>
    </row>
    <row r="58" spans="1:38" ht="15" hidden="1" thickBot="1" x14ac:dyDescent="0.5">
      <c r="A58" s="3">
        <f t="shared" si="24"/>
        <v>0</v>
      </c>
      <c r="B58" s="3">
        <f t="shared" si="39"/>
        <v>11</v>
      </c>
      <c r="C58" s="3" t="str">
        <f t="shared" si="25"/>
        <v>中ブロ11</v>
      </c>
      <c r="D58" s="3" t="str">
        <f t="shared" si="26"/>
        <v>中ブロ0</v>
      </c>
      <c r="E58" s="3">
        <f t="shared" si="40"/>
        <v>1</v>
      </c>
      <c r="F58" s="3" t="str">
        <f t="shared" si="27"/>
        <v>中ブロ1</v>
      </c>
      <c r="G58" s="3">
        <f t="shared" si="41"/>
        <v>10</v>
      </c>
      <c r="H58" s="3" t="str">
        <f t="shared" si="28"/>
        <v>本大会10</v>
      </c>
      <c r="I58" s="3" t="str">
        <f t="shared" si="29"/>
        <v>本大会0</v>
      </c>
      <c r="J58" s="3">
        <f t="shared" si="42"/>
        <v>3</v>
      </c>
      <c r="K58" s="3" t="str">
        <f t="shared" si="30"/>
        <v>本大会3</v>
      </c>
      <c r="L58" s="3">
        <f t="shared" si="43"/>
        <v>8</v>
      </c>
      <c r="M58" s="3" t="str">
        <f t="shared" si="31"/>
        <v>8</v>
      </c>
      <c r="N58" s="3" t="str">
        <f t="shared" si="32"/>
        <v>0</v>
      </c>
      <c r="O58" s="3" t="str">
        <f t="shared" si="33"/>
        <v/>
      </c>
      <c r="P58" s="3" t="str">
        <f t="shared" si="34"/>
        <v>0</v>
      </c>
      <c r="Q58" s="68" t="str">
        <f t="shared" si="35"/>
        <v>フェンシング種目</v>
      </c>
      <c r="R58" s="69">
        <f t="shared" si="36"/>
        <v>0</v>
      </c>
      <c r="S58" s="72">
        <f t="shared" si="37"/>
        <v>48</v>
      </c>
      <c r="T58" s="66"/>
      <c r="U58" s="67"/>
      <c r="V58" s="67"/>
      <c r="W58" s="66"/>
      <c r="X58" s="67"/>
      <c r="Y58" s="66"/>
      <c r="Z58" s="79"/>
      <c r="AA58" s="78"/>
      <c r="AB58" s="67"/>
      <c r="AC58" s="79"/>
      <c r="AD58" s="78" t="str">
        <f t="shared" si="22"/>
        <v/>
      </c>
      <c r="AE58" s="79" t="str">
        <f t="shared" si="23"/>
        <v/>
      </c>
      <c r="AF58" s="78"/>
      <c r="AG58" s="67"/>
      <c r="AH58" s="79"/>
      <c r="AI58" s="82"/>
      <c r="AJ58" s="66"/>
      <c r="AK58" s="73"/>
      <c r="AL58" s="3">
        <f t="shared" si="38"/>
        <v>0</v>
      </c>
    </row>
    <row r="59" spans="1:38" ht="15" hidden="1" thickBot="1" x14ac:dyDescent="0.5">
      <c r="A59" s="3">
        <f t="shared" si="24"/>
        <v>0</v>
      </c>
      <c r="B59" s="3">
        <f t="shared" si="39"/>
        <v>11</v>
      </c>
      <c r="C59" s="3" t="str">
        <f t="shared" si="25"/>
        <v>中ブロ11</v>
      </c>
      <c r="D59" s="3" t="str">
        <f t="shared" si="26"/>
        <v>中ブロ0</v>
      </c>
      <c r="E59" s="3">
        <f t="shared" si="40"/>
        <v>1</v>
      </c>
      <c r="F59" s="3" t="str">
        <f t="shared" si="27"/>
        <v>中ブロ1</v>
      </c>
      <c r="G59" s="3">
        <f t="shared" si="41"/>
        <v>10</v>
      </c>
      <c r="H59" s="3" t="str">
        <f t="shared" si="28"/>
        <v>本大会10</v>
      </c>
      <c r="I59" s="3" t="str">
        <f t="shared" si="29"/>
        <v>本大会0</v>
      </c>
      <c r="J59" s="3">
        <f t="shared" si="42"/>
        <v>3</v>
      </c>
      <c r="K59" s="3" t="str">
        <f t="shared" si="30"/>
        <v>本大会3</v>
      </c>
      <c r="L59" s="3">
        <f t="shared" si="43"/>
        <v>8</v>
      </c>
      <c r="M59" s="3" t="str">
        <f t="shared" si="31"/>
        <v>8</v>
      </c>
      <c r="N59" s="3" t="str">
        <f t="shared" si="32"/>
        <v>0</v>
      </c>
      <c r="O59" s="3" t="str">
        <f t="shared" si="33"/>
        <v/>
      </c>
      <c r="P59" s="3" t="str">
        <f t="shared" si="34"/>
        <v>0</v>
      </c>
      <c r="Q59" s="68" t="str">
        <f t="shared" si="35"/>
        <v>フェンシング種目</v>
      </c>
      <c r="R59" s="69">
        <f t="shared" si="36"/>
        <v>0</v>
      </c>
      <c r="S59" s="72">
        <f t="shared" si="37"/>
        <v>49</v>
      </c>
      <c r="T59" s="66"/>
      <c r="U59" s="67"/>
      <c r="V59" s="67"/>
      <c r="W59" s="66"/>
      <c r="X59" s="67"/>
      <c r="Y59" s="66"/>
      <c r="Z59" s="79"/>
      <c r="AA59" s="78"/>
      <c r="AB59" s="67"/>
      <c r="AC59" s="79"/>
      <c r="AD59" s="78" t="str">
        <f t="shared" si="22"/>
        <v/>
      </c>
      <c r="AE59" s="79" t="str">
        <f t="shared" si="23"/>
        <v/>
      </c>
      <c r="AF59" s="78"/>
      <c r="AG59" s="67"/>
      <c r="AH59" s="79"/>
      <c r="AI59" s="82"/>
      <c r="AJ59" s="66"/>
      <c r="AK59" s="73"/>
      <c r="AL59" s="3">
        <f t="shared" si="38"/>
        <v>0</v>
      </c>
    </row>
    <row r="60" spans="1:38" ht="15" hidden="1" thickBot="1" x14ac:dyDescent="0.5">
      <c r="A60" s="3">
        <f t="shared" si="24"/>
        <v>0</v>
      </c>
      <c r="B60" s="3">
        <f t="shared" si="39"/>
        <v>11</v>
      </c>
      <c r="C60" s="3" t="str">
        <f t="shared" si="25"/>
        <v>中ブロ11</v>
      </c>
      <c r="D60" s="3" t="str">
        <f t="shared" si="26"/>
        <v>中ブロ0</v>
      </c>
      <c r="E60" s="3">
        <f t="shared" si="40"/>
        <v>1</v>
      </c>
      <c r="F60" s="3" t="str">
        <f t="shared" si="27"/>
        <v>中ブロ1</v>
      </c>
      <c r="G60" s="3">
        <f t="shared" si="41"/>
        <v>10</v>
      </c>
      <c r="H60" s="3" t="str">
        <f t="shared" si="28"/>
        <v>本大会10</v>
      </c>
      <c r="I60" s="3" t="str">
        <f t="shared" si="29"/>
        <v>本大会0</v>
      </c>
      <c r="J60" s="3">
        <f t="shared" si="42"/>
        <v>3</v>
      </c>
      <c r="K60" s="3" t="str">
        <f t="shared" si="30"/>
        <v>本大会3</v>
      </c>
      <c r="L60" s="3">
        <f t="shared" si="43"/>
        <v>8</v>
      </c>
      <c r="M60" s="3" t="str">
        <f t="shared" si="31"/>
        <v>8</v>
      </c>
      <c r="N60" s="3" t="str">
        <f t="shared" si="32"/>
        <v>0</v>
      </c>
      <c r="O60" s="3" t="str">
        <f t="shared" si="33"/>
        <v/>
      </c>
      <c r="P60" s="3" t="str">
        <f t="shared" si="34"/>
        <v>0</v>
      </c>
      <c r="Q60" s="68" t="str">
        <f t="shared" si="35"/>
        <v>フェンシング種目</v>
      </c>
      <c r="R60" s="69">
        <f t="shared" si="36"/>
        <v>0</v>
      </c>
      <c r="S60" s="72">
        <f t="shared" si="37"/>
        <v>50</v>
      </c>
      <c r="T60" s="66"/>
      <c r="U60" s="67"/>
      <c r="V60" s="67"/>
      <c r="W60" s="66"/>
      <c r="X60" s="67"/>
      <c r="Y60" s="66"/>
      <c r="Z60" s="79"/>
      <c r="AA60" s="78"/>
      <c r="AB60" s="67"/>
      <c r="AC60" s="79"/>
      <c r="AD60" s="78" t="str">
        <f t="shared" ref="AD60:AD91" si="44">IF(AA60="選手団","○","")</f>
        <v/>
      </c>
      <c r="AE60" s="79" t="str">
        <f t="shared" si="23"/>
        <v/>
      </c>
      <c r="AF60" s="78"/>
      <c r="AG60" s="67"/>
      <c r="AH60" s="79"/>
      <c r="AI60" s="82"/>
      <c r="AJ60" s="66"/>
      <c r="AK60" s="73"/>
      <c r="AL60" s="3">
        <f t="shared" si="38"/>
        <v>0</v>
      </c>
    </row>
    <row r="61" spans="1:38" ht="15" hidden="1" thickBot="1" x14ac:dyDescent="0.5">
      <c r="A61" s="3">
        <f t="shared" si="24"/>
        <v>0</v>
      </c>
      <c r="B61" s="3">
        <f t="shared" si="39"/>
        <v>11</v>
      </c>
      <c r="C61" s="3" t="str">
        <f t="shared" si="25"/>
        <v>中ブロ11</v>
      </c>
      <c r="D61" s="3" t="str">
        <f t="shared" si="26"/>
        <v>中ブロ0</v>
      </c>
      <c r="E61" s="3">
        <f t="shared" si="40"/>
        <v>1</v>
      </c>
      <c r="F61" s="3" t="str">
        <f t="shared" si="27"/>
        <v>中ブロ1</v>
      </c>
      <c r="G61" s="3">
        <f t="shared" si="41"/>
        <v>10</v>
      </c>
      <c r="H61" s="3" t="str">
        <f t="shared" si="28"/>
        <v>本大会10</v>
      </c>
      <c r="I61" s="3" t="str">
        <f t="shared" si="29"/>
        <v>本大会0</v>
      </c>
      <c r="J61" s="3">
        <f t="shared" si="42"/>
        <v>3</v>
      </c>
      <c r="K61" s="3" t="str">
        <f t="shared" si="30"/>
        <v>本大会3</v>
      </c>
      <c r="L61" s="3">
        <f t="shared" si="43"/>
        <v>8</v>
      </c>
      <c r="M61" s="3" t="str">
        <f t="shared" si="31"/>
        <v>8</v>
      </c>
      <c r="N61" s="3" t="str">
        <f t="shared" si="32"/>
        <v>0</v>
      </c>
      <c r="O61" s="3" t="str">
        <f t="shared" si="33"/>
        <v/>
      </c>
      <c r="P61" s="3" t="str">
        <f t="shared" si="34"/>
        <v>0</v>
      </c>
      <c r="Q61" s="68" t="str">
        <f t="shared" si="35"/>
        <v>フェンシング種目</v>
      </c>
      <c r="R61" s="69">
        <f t="shared" si="36"/>
        <v>0</v>
      </c>
      <c r="S61" s="72">
        <f t="shared" si="37"/>
        <v>51</v>
      </c>
      <c r="T61" s="66"/>
      <c r="U61" s="67"/>
      <c r="V61" s="67"/>
      <c r="W61" s="66"/>
      <c r="X61" s="67"/>
      <c r="Y61" s="66"/>
      <c r="Z61" s="79"/>
      <c r="AA61" s="78"/>
      <c r="AB61" s="67"/>
      <c r="AC61" s="79"/>
      <c r="AD61" s="78" t="str">
        <f t="shared" si="44"/>
        <v/>
      </c>
      <c r="AE61" s="79" t="str">
        <f t="shared" ref="AE61:AE92" si="45">IF(AD61="○","－",IF(AB61="選手団","○",""))</f>
        <v/>
      </c>
      <c r="AF61" s="78"/>
      <c r="AG61" s="67"/>
      <c r="AH61" s="79"/>
      <c r="AI61" s="82"/>
      <c r="AJ61" s="66"/>
      <c r="AK61" s="73"/>
      <c r="AL61" s="3">
        <f t="shared" si="38"/>
        <v>0</v>
      </c>
    </row>
    <row r="62" spans="1:38" ht="15" hidden="1" thickBot="1" x14ac:dyDescent="0.5">
      <c r="A62" s="3">
        <f t="shared" si="24"/>
        <v>0</v>
      </c>
      <c r="B62" s="3">
        <f t="shared" si="39"/>
        <v>11</v>
      </c>
      <c r="C62" s="3" t="str">
        <f t="shared" si="25"/>
        <v>中ブロ11</v>
      </c>
      <c r="D62" s="3" t="str">
        <f t="shared" si="26"/>
        <v>中ブロ0</v>
      </c>
      <c r="E62" s="3">
        <f t="shared" si="40"/>
        <v>1</v>
      </c>
      <c r="F62" s="3" t="str">
        <f t="shared" si="27"/>
        <v>中ブロ1</v>
      </c>
      <c r="G62" s="3">
        <f t="shared" si="41"/>
        <v>10</v>
      </c>
      <c r="H62" s="3" t="str">
        <f t="shared" si="28"/>
        <v>本大会10</v>
      </c>
      <c r="I62" s="3" t="str">
        <f t="shared" si="29"/>
        <v>本大会0</v>
      </c>
      <c r="J62" s="3">
        <f t="shared" si="42"/>
        <v>3</v>
      </c>
      <c r="K62" s="3" t="str">
        <f t="shared" si="30"/>
        <v>本大会3</v>
      </c>
      <c r="L62" s="3">
        <f t="shared" si="43"/>
        <v>8</v>
      </c>
      <c r="M62" s="3" t="str">
        <f t="shared" si="31"/>
        <v>8</v>
      </c>
      <c r="N62" s="3" t="str">
        <f t="shared" si="32"/>
        <v>0</v>
      </c>
      <c r="O62" s="3" t="str">
        <f t="shared" si="33"/>
        <v/>
      </c>
      <c r="P62" s="3" t="str">
        <f t="shared" si="34"/>
        <v>0</v>
      </c>
      <c r="Q62" s="68" t="str">
        <f t="shared" si="35"/>
        <v>フェンシング種目</v>
      </c>
      <c r="R62" s="69">
        <f t="shared" si="36"/>
        <v>0</v>
      </c>
      <c r="S62" s="72">
        <f t="shared" si="37"/>
        <v>52</v>
      </c>
      <c r="T62" s="66"/>
      <c r="U62" s="67"/>
      <c r="V62" s="67"/>
      <c r="W62" s="66"/>
      <c r="X62" s="67"/>
      <c r="Y62" s="66"/>
      <c r="Z62" s="79"/>
      <c r="AA62" s="78"/>
      <c r="AB62" s="67"/>
      <c r="AC62" s="79"/>
      <c r="AD62" s="78" t="str">
        <f t="shared" si="44"/>
        <v/>
      </c>
      <c r="AE62" s="79" t="str">
        <f t="shared" si="45"/>
        <v/>
      </c>
      <c r="AF62" s="78"/>
      <c r="AG62" s="67"/>
      <c r="AH62" s="79"/>
      <c r="AI62" s="82"/>
      <c r="AJ62" s="66"/>
      <c r="AK62" s="73"/>
      <c r="AL62" s="3">
        <f t="shared" si="38"/>
        <v>0</v>
      </c>
    </row>
    <row r="63" spans="1:38" ht="15" hidden="1" thickBot="1" x14ac:dyDescent="0.5">
      <c r="A63" s="3">
        <f t="shared" si="24"/>
        <v>0</v>
      </c>
      <c r="B63" s="3">
        <f t="shared" si="39"/>
        <v>11</v>
      </c>
      <c r="C63" s="3" t="str">
        <f t="shared" si="25"/>
        <v>中ブロ11</v>
      </c>
      <c r="D63" s="3" t="str">
        <f t="shared" si="26"/>
        <v>中ブロ0</v>
      </c>
      <c r="E63" s="3">
        <f t="shared" si="40"/>
        <v>1</v>
      </c>
      <c r="F63" s="3" t="str">
        <f t="shared" si="27"/>
        <v>中ブロ1</v>
      </c>
      <c r="G63" s="3">
        <f t="shared" si="41"/>
        <v>10</v>
      </c>
      <c r="H63" s="3" t="str">
        <f t="shared" si="28"/>
        <v>本大会10</v>
      </c>
      <c r="I63" s="3" t="str">
        <f t="shared" si="29"/>
        <v>本大会0</v>
      </c>
      <c r="J63" s="3">
        <f t="shared" si="42"/>
        <v>3</v>
      </c>
      <c r="K63" s="3" t="str">
        <f t="shared" si="30"/>
        <v>本大会3</v>
      </c>
      <c r="L63" s="3">
        <f t="shared" si="43"/>
        <v>8</v>
      </c>
      <c r="M63" s="3" t="str">
        <f t="shared" si="31"/>
        <v>8</v>
      </c>
      <c r="N63" s="3" t="str">
        <f t="shared" si="32"/>
        <v>0</v>
      </c>
      <c r="O63" s="3" t="str">
        <f t="shared" si="33"/>
        <v/>
      </c>
      <c r="P63" s="3" t="str">
        <f t="shared" si="34"/>
        <v>0</v>
      </c>
      <c r="Q63" s="68" t="str">
        <f t="shared" si="35"/>
        <v>フェンシング種目</v>
      </c>
      <c r="R63" s="69">
        <f t="shared" si="36"/>
        <v>0</v>
      </c>
      <c r="S63" s="72">
        <f t="shared" si="37"/>
        <v>53</v>
      </c>
      <c r="T63" s="66"/>
      <c r="U63" s="67"/>
      <c r="V63" s="67"/>
      <c r="W63" s="66"/>
      <c r="X63" s="67"/>
      <c r="Y63" s="66"/>
      <c r="Z63" s="79"/>
      <c r="AA63" s="78"/>
      <c r="AB63" s="67"/>
      <c r="AC63" s="79"/>
      <c r="AD63" s="78" t="str">
        <f t="shared" si="44"/>
        <v/>
      </c>
      <c r="AE63" s="79" t="str">
        <f t="shared" si="45"/>
        <v/>
      </c>
      <c r="AF63" s="78"/>
      <c r="AG63" s="67"/>
      <c r="AH63" s="79"/>
      <c r="AI63" s="82"/>
      <c r="AJ63" s="66"/>
      <c r="AK63" s="73"/>
      <c r="AL63" s="3">
        <f t="shared" si="38"/>
        <v>0</v>
      </c>
    </row>
    <row r="64" spans="1:38" ht="15" hidden="1" thickBot="1" x14ac:dyDescent="0.5">
      <c r="A64" s="3">
        <f t="shared" si="24"/>
        <v>0</v>
      </c>
      <c r="B64" s="3">
        <f t="shared" si="39"/>
        <v>11</v>
      </c>
      <c r="C64" s="3" t="str">
        <f t="shared" si="25"/>
        <v>中ブロ11</v>
      </c>
      <c r="D64" s="3" t="str">
        <f t="shared" si="26"/>
        <v>中ブロ0</v>
      </c>
      <c r="E64" s="3">
        <f t="shared" si="40"/>
        <v>1</v>
      </c>
      <c r="F64" s="3" t="str">
        <f t="shared" si="27"/>
        <v>中ブロ1</v>
      </c>
      <c r="G64" s="3">
        <f t="shared" si="41"/>
        <v>10</v>
      </c>
      <c r="H64" s="3" t="str">
        <f t="shared" si="28"/>
        <v>本大会10</v>
      </c>
      <c r="I64" s="3" t="str">
        <f t="shared" si="29"/>
        <v>本大会0</v>
      </c>
      <c r="J64" s="3">
        <f t="shared" si="42"/>
        <v>3</v>
      </c>
      <c r="K64" s="3" t="str">
        <f t="shared" si="30"/>
        <v>本大会3</v>
      </c>
      <c r="L64" s="3">
        <f t="shared" si="43"/>
        <v>8</v>
      </c>
      <c r="M64" s="3" t="str">
        <f t="shared" si="31"/>
        <v>8</v>
      </c>
      <c r="N64" s="3" t="str">
        <f t="shared" si="32"/>
        <v>0</v>
      </c>
      <c r="O64" s="3" t="str">
        <f t="shared" si="33"/>
        <v/>
      </c>
      <c r="P64" s="3" t="str">
        <f t="shared" si="34"/>
        <v>0</v>
      </c>
      <c r="Q64" s="68" t="str">
        <f t="shared" si="35"/>
        <v>フェンシング種目</v>
      </c>
      <c r="R64" s="69">
        <f t="shared" si="36"/>
        <v>0</v>
      </c>
      <c r="S64" s="72">
        <f t="shared" si="37"/>
        <v>54</v>
      </c>
      <c r="T64" s="66"/>
      <c r="U64" s="67"/>
      <c r="V64" s="67"/>
      <c r="W64" s="66"/>
      <c r="X64" s="67"/>
      <c r="Y64" s="66"/>
      <c r="Z64" s="79"/>
      <c r="AA64" s="78"/>
      <c r="AB64" s="67"/>
      <c r="AC64" s="79"/>
      <c r="AD64" s="78" t="str">
        <f t="shared" si="44"/>
        <v/>
      </c>
      <c r="AE64" s="79" t="str">
        <f t="shared" si="45"/>
        <v/>
      </c>
      <c r="AF64" s="78"/>
      <c r="AG64" s="67"/>
      <c r="AH64" s="79"/>
      <c r="AI64" s="82"/>
      <c r="AJ64" s="66"/>
      <c r="AK64" s="73"/>
      <c r="AL64" s="3">
        <f t="shared" si="38"/>
        <v>0</v>
      </c>
    </row>
    <row r="65" spans="1:38" ht="15" hidden="1" thickBot="1" x14ac:dyDescent="0.5">
      <c r="A65" s="3">
        <f t="shared" si="24"/>
        <v>0</v>
      </c>
      <c r="B65" s="3">
        <f t="shared" si="39"/>
        <v>11</v>
      </c>
      <c r="C65" s="3" t="str">
        <f t="shared" si="25"/>
        <v>中ブロ11</v>
      </c>
      <c r="D65" s="3" t="str">
        <f t="shared" si="26"/>
        <v>中ブロ0</v>
      </c>
      <c r="E65" s="3">
        <f t="shared" si="40"/>
        <v>1</v>
      </c>
      <c r="F65" s="3" t="str">
        <f t="shared" si="27"/>
        <v>中ブロ1</v>
      </c>
      <c r="G65" s="3">
        <f t="shared" si="41"/>
        <v>10</v>
      </c>
      <c r="H65" s="3" t="str">
        <f t="shared" si="28"/>
        <v>本大会10</v>
      </c>
      <c r="I65" s="3" t="str">
        <f t="shared" si="29"/>
        <v>本大会0</v>
      </c>
      <c r="J65" s="3">
        <f t="shared" si="42"/>
        <v>3</v>
      </c>
      <c r="K65" s="3" t="str">
        <f t="shared" si="30"/>
        <v>本大会3</v>
      </c>
      <c r="L65" s="3">
        <f t="shared" si="43"/>
        <v>8</v>
      </c>
      <c r="M65" s="3" t="str">
        <f t="shared" si="31"/>
        <v>8</v>
      </c>
      <c r="N65" s="3" t="str">
        <f t="shared" si="32"/>
        <v>0</v>
      </c>
      <c r="O65" s="3" t="str">
        <f t="shared" si="33"/>
        <v/>
      </c>
      <c r="P65" s="3" t="str">
        <f t="shared" si="34"/>
        <v>0</v>
      </c>
      <c r="Q65" s="68" t="str">
        <f t="shared" si="35"/>
        <v>フェンシング種目</v>
      </c>
      <c r="R65" s="69">
        <f t="shared" si="36"/>
        <v>0</v>
      </c>
      <c r="S65" s="72">
        <f t="shared" si="37"/>
        <v>55</v>
      </c>
      <c r="T65" s="66"/>
      <c r="U65" s="67"/>
      <c r="V65" s="67"/>
      <c r="W65" s="66"/>
      <c r="X65" s="67"/>
      <c r="Y65" s="66"/>
      <c r="Z65" s="79"/>
      <c r="AA65" s="78"/>
      <c r="AB65" s="67"/>
      <c r="AC65" s="79"/>
      <c r="AD65" s="78" t="str">
        <f t="shared" si="44"/>
        <v/>
      </c>
      <c r="AE65" s="79" t="str">
        <f t="shared" si="45"/>
        <v/>
      </c>
      <c r="AF65" s="78"/>
      <c r="AG65" s="67"/>
      <c r="AH65" s="79"/>
      <c r="AI65" s="82"/>
      <c r="AJ65" s="66"/>
      <c r="AK65" s="73"/>
      <c r="AL65" s="3">
        <f t="shared" si="38"/>
        <v>0</v>
      </c>
    </row>
    <row r="66" spans="1:38" ht="15" hidden="1" thickBot="1" x14ac:dyDescent="0.5">
      <c r="A66" s="3">
        <f t="shared" si="24"/>
        <v>0</v>
      </c>
      <c r="B66" s="3">
        <f t="shared" si="39"/>
        <v>11</v>
      </c>
      <c r="C66" s="3" t="str">
        <f t="shared" si="25"/>
        <v>中ブロ11</v>
      </c>
      <c r="D66" s="3" t="str">
        <f t="shared" si="26"/>
        <v>中ブロ0</v>
      </c>
      <c r="E66" s="3">
        <f t="shared" si="40"/>
        <v>1</v>
      </c>
      <c r="F66" s="3" t="str">
        <f t="shared" si="27"/>
        <v>中ブロ1</v>
      </c>
      <c r="G66" s="3">
        <f t="shared" si="41"/>
        <v>10</v>
      </c>
      <c r="H66" s="3" t="str">
        <f t="shared" si="28"/>
        <v>本大会10</v>
      </c>
      <c r="I66" s="3" t="str">
        <f t="shared" si="29"/>
        <v>本大会0</v>
      </c>
      <c r="J66" s="3">
        <f t="shared" si="42"/>
        <v>3</v>
      </c>
      <c r="K66" s="3" t="str">
        <f t="shared" si="30"/>
        <v>本大会3</v>
      </c>
      <c r="L66" s="3">
        <f t="shared" si="43"/>
        <v>8</v>
      </c>
      <c r="M66" s="3" t="str">
        <f t="shared" si="31"/>
        <v>8</v>
      </c>
      <c r="N66" s="3" t="str">
        <f t="shared" si="32"/>
        <v>0</v>
      </c>
      <c r="O66" s="3" t="str">
        <f t="shared" si="33"/>
        <v/>
      </c>
      <c r="P66" s="3" t="str">
        <f t="shared" si="34"/>
        <v>0</v>
      </c>
      <c r="Q66" s="68" t="str">
        <f t="shared" si="35"/>
        <v>フェンシング種目</v>
      </c>
      <c r="R66" s="69">
        <f t="shared" si="36"/>
        <v>0</v>
      </c>
      <c r="S66" s="72">
        <f t="shared" si="37"/>
        <v>56</v>
      </c>
      <c r="T66" s="66"/>
      <c r="U66" s="67"/>
      <c r="V66" s="67"/>
      <c r="W66" s="66"/>
      <c r="X66" s="67"/>
      <c r="Y66" s="66"/>
      <c r="Z66" s="79"/>
      <c r="AA66" s="78"/>
      <c r="AB66" s="67"/>
      <c r="AC66" s="79"/>
      <c r="AD66" s="78" t="str">
        <f t="shared" si="44"/>
        <v/>
      </c>
      <c r="AE66" s="79" t="str">
        <f t="shared" si="45"/>
        <v/>
      </c>
      <c r="AF66" s="78"/>
      <c r="AG66" s="67"/>
      <c r="AH66" s="79"/>
      <c r="AI66" s="82"/>
      <c r="AJ66" s="66"/>
      <c r="AK66" s="73"/>
      <c r="AL66" s="3">
        <f t="shared" si="38"/>
        <v>0</v>
      </c>
    </row>
    <row r="67" spans="1:38" ht="15" hidden="1" thickBot="1" x14ac:dyDescent="0.5">
      <c r="A67" s="3">
        <f t="shared" si="24"/>
        <v>0</v>
      </c>
      <c r="B67" s="3">
        <f t="shared" si="39"/>
        <v>11</v>
      </c>
      <c r="C67" s="3" t="str">
        <f t="shared" si="25"/>
        <v>中ブロ11</v>
      </c>
      <c r="D67" s="3" t="str">
        <f t="shared" si="26"/>
        <v>中ブロ0</v>
      </c>
      <c r="E67" s="3">
        <f t="shared" si="40"/>
        <v>1</v>
      </c>
      <c r="F67" s="3" t="str">
        <f t="shared" si="27"/>
        <v>中ブロ1</v>
      </c>
      <c r="G67" s="3">
        <f t="shared" si="41"/>
        <v>10</v>
      </c>
      <c r="H67" s="3" t="str">
        <f t="shared" si="28"/>
        <v>本大会10</v>
      </c>
      <c r="I67" s="3" t="str">
        <f t="shared" si="29"/>
        <v>本大会0</v>
      </c>
      <c r="J67" s="3">
        <f t="shared" si="42"/>
        <v>3</v>
      </c>
      <c r="K67" s="3" t="str">
        <f t="shared" si="30"/>
        <v>本大会3</v>
      </c>
      <c r="L67" s="3">
        <f t="shared" si="43"/>
        <v>8</v>
      </c>
      <c r="M67" s="3" t="str">
        <f t="shared" si="31"/>
        <v>8</v>
      </c>
      <c r="N67" s="3" t="str">
        <f t="shared" si="32"/>
        <v>0</v>
      </c>
      <c r="O67" s="3" t="str">
        <f t="shared" si="33"/>
        <v/>
      </c>
      <c r="P67" s="3" t="str">
        <f t="shared" si="34"/>
        <v>0</v>
      </c>
      <c r="Q67" s="68" t="str">
        <f t="shared" si="35"/>
        <v>フェンシング種目</v>
      </c>
      <c r="R67" s="69">
        <f t="shared" si="36"/>
        <v>0</v>
      </c>
      <c r="S67" s="72">
        <f t="shared" si="37"/>
        <v>57</v>
      </c>
      <c r="T67" s="66"/>
      <c r="U67" s="67"/>
      <c r="V67" s="67"/>
      <c r="W67" s="66"/>
      <c r="X67" s="67"/>
      <c r="Y67" s="66"/>
      <c r="Z67" s="79"/>
      <c r="AA67" s="78"/>
      <c r="AB67" s="67"/>
      <c r="AC67" s="79"/>
      <c r="AD67" s="78" t="str">
        <f t="shared" si="44"/>
        <v/>
      </c>
      <c r="AE67" s="79" t="str">
        <f t="shared" si="45"/>
        <v/>
      </c>
      <c r="AF67" s="78"/>
      <c r="AG67" s="67"/>
      <c r="AH67" s="79"/>
      <c r="AI67" s="82"/>
      <c r="AJ67" s="66"/>
      <c r="AK67" s="73"/>
      <c r="AL67" s="3">
        <f t="shared" si="38"/>
        <v>0</v>
      </c>
    </row>
    <row r="68" spans="1:38" ht="15" hidden="1" thickBot="1" x14ac:dyDescent="0.5">
      <c r="A68" s="3">
        <f t="shared" si="24"/>
        <v>0</v>
      </c>
      <c r="B68" s="3">
        <f t="shared" si="39"/>
        <v>11</v>
      </c>
      <c r="C68" s="3" t="str">
        <f t="shared" si="25"/>
        <v>中ブロ11</v>
      </c>
      <c r="D68" s="3" t="str">
        <f t="shared" si="26"/>
        <v>中ブロ0</v>
      </c>
      <c r="E68" s="3">
        <f t="shared" si="40"/>
        <v>1</v>
      </c>
      <c r="F68" s="3" t="str">
        <f t="shared" si="27"/>
        <v>中ブロ1</v>
      </c>
      <c r="G68" s="3">
        <f t="shared" si="41"/>
        <v>10</v>
      </c>
      <c r="H68" s="3" t="str">
        <f t="shared" si="28"/>
        <v>本大会10</v>
      </c>
      <c r="I68" s="3" t="str">
        <f t="shared" si="29"/>
        <v>本大会0</v>
      </c>
      <c r="J68" s="3">
        <f t="shared" si="42"/>
        <v>3</v>
      </c>
      <c r="K68" s="3" t="str">
        <f t="shared" si="30"/>
        <v>本大会3</v>
      </c>
      <c r="L68" s="3">
        <f t="shared" si="43"/>
        <v>8</v>
      </c>
      <c r="M68" s="3" t="str">
        <f t="shared" si="31"/>
        <v>8</v>
      </c>
      <c r="N68" s="3" t="str">
        <f t="shared" si="32"/>
        <v>0</v>
      </c>
      <c r="O68" s="3" t="str">
        <f t="shared" si="33"/>
        <v/>
      </c>
      <c r="P68" s="3" t="str">
        <f t="shared" si="34"/>
        <v>0</v>
      </c>
      <c r="Q68" s="68" t="str">
        <f t="shared" si="35"/>
        <v>フェンシング種目</v>
      </c>
      <c r="R68" s="69">
        <f t="shared" si="36"/>
        <v>0</v>
      </c>
      <c r="S68" s="72">
        <f t="shared" si="37"/>
        <v>58</v>
      </c>
      <c r="T68" s="66"/>
      <c r="U68" s="67"/>
      <c r="V68" s="67"/>
      <c r="W68" s="66"/>
      <c r="X68" s="67"/>
      <c r="Y68" s="66"/>
      <c r="Z68" s="79"/>
      <c r="AA68" s="78"/>
      <c r="AB68" s="67"/>
      <c r="AC68" s="79"/>
      <c r="AD68" s="78" t="str">
        <f t="shared" si="44"/>
        <v/>
      </c>
      <c r="AE68" s="79" t="str">
        <f t="shared" si="45"/>
        <v/>
      </c>
      <c r="AF68" s="78"/>
      <c r="AG68" s="67"/>
      <c r="AH68" s="79"/>
      <c r="AI68" s="82"/>
      <c r="AJ68" s="66"/>
      <c r="AK68" s="73"/>
      <c r="AL68" s="3">
        <f t="shared" si="38"/>
        <v>0</v>
      </c>
    </row>
    <row r="69" spans="1:38" ht="15" hidden="1" thickBot="1" x14ac:dyDescent="0.5">
      <c r="A69" s="3">
        <f t="shared" si="24"/>
        <v>0</v>
      </c>
      <c r="B69" s="3">
        <f t="shared" si="39"/>
        <v>11</v>
      </c>
      <c r="C69" s="3" t="str">
        <f t="shared" si="25"/>
        <v>中ブロ11</v>
      </c>
      <c r="D69" s="3" t="str">
        <f t="shared" si="26"/>
        <v>中ブロ0</v>
      </c>
      <c r="E69" s="3">
        <f t="shared" si="40"/>
        <v>1</v>
      </c>
      <c r="F69" s="3" t="str">
        <f t="shared" si="27"/>
        <v>中ブロ1</v>
      </c>
      <c r="G69" s="3">
        <f t="shared" si="41"/>
        <v>10</v>
      </c>
      <c r="H69" s="3" t="str">
        <f t="shared" si="28"/>
        <v>本大会10</v>
      </c>
      <c r="I69" s="3" t="str">
        <f t="shared" si="29"/>
        <v>本大会0</v>
      </c>
      <c r="J69" s="3">
        <f t="shared" si="42"/>
        <v>3</v>
      </c>
      <c r="K69" s="3" t="str">
        <f t="shared" si="30"/>
        <v>本大会3</v>
      </c>
      <c r="L69" s="3">
        <f t="shared" si="43"/>
        <v>8</v>
      </c>
      <c r="M69" s="3" t="str">
        <f t="shared" si="31"/>
        <v>8</v>
      </c>
      <c r="N69" s="3" t="str">
        <f t="shared" si="32"/>
        <v>0</v>
      </c>
      <c r="O69" s="3" t="str">
        <f t="shared" si="33"/>
        <v/>
      </c>
      <c r="P69" s="3" t="str">
        <f t="shared" si="34"/>
        <v>0</v>
      </c>
      <c r="Q69" s="68" t="str">
        <f t="shared" si="35"/>
        <v>フェンシング種目</v>
      </c>
      <c r="R69" s="69">
        <f t="shared" si="36"/>
        <v>0</v>
      </c>
      <c r="S69" s="72">
        <f t="shared" si="37"/>
        <v>59</v>
      </c>
      <c r="T69" s="66"/>
      <c r="U69" s="67"/>
      <c r="V69" s="67"/>
      <c r="W69" s="66"/>
      <c r="X69" s="67"/>
      <c r="Y69" s="66"/>
      <c r="Z69" s="79"/>
      <c r="AA69" s="78"/>
      <c r="AB69" s="67"/>
      <c r="AC69" s="79"/>
      <c r="AD69" s="78" t="str">
        <f t="shared" si="44"/>
        <v/>
      </c>
      <c r="AE69" s="79" t="str">
        <f t="shared" si="45"/>
        <v/>
      </c>
      <c r="AF69" s="78"/>
      <c r="AG69" s="67"/>
      <c r="AH69" s="79"/>
      <c r="AI69" s="82"/>
      <c r="AJ69" s="66"/>
      <c r="AK69" s="73"/>
      <c r="AL69" s="3">
        <f t="shared" si="38"/>
        <v>0</v>
      </c>
    </row>
    <row r="70" spans="1:38" ht="15" hidden="1" thickBot="1" x14ac:dyDescent="0.5">
      <c r="A70" s="3">
        <f t="shared" si="24"/>
        <v>0</v>
      </c>
      <c r="B70" s="3">
        <f t="shared" si="39"/>
        <v>11</v>
      </c>
      <c r="C70" s="3" t="str">
        <f t="shared" si="25"/>
        <v>中ブロ11</v>
      </c>
      <c r="D70" s="3" t="str">
        <f t="shared" si="26"/>
        <v>中ブロ0</v>
      </c>
      <c r="E70" s="3">
        <f t="shared" si="40"/>
        <v>1</v>
      </c>
      <c r="F70" s="3" t="str">
        <f t="shared" si="27"/>
        <v>中ブロ1</v>
      </c>
      <c r="G70" s="3">
        <f t="shared" si="41"/>
        <v>10</v>
      </c>
      <c r="H70" s="3" t="str">
        <f t="shared" si="28"/>
        <v>本大会10</v>
      </c>
      <c r="I70" s="3" t="str">
        <f t="shared" si="29"/>
        <v>本大会0</v>
      </c>
      <c r="J70" s="3">
        <f t="shared" si="42"/>
        <v>3</v>
      </c>
      <c r="K70" s="3" t="str">
        <f t="shared" si="30"/>
        <v>本大会3</v>
      </c>
      <c r="L70" s="3">
        <f t="shared" si="43"/>
        <v>8</v>
      </c>
      <c r="M70" s="3" t="str">
        <f t="shared" si="31"/>
        <v>8</v>
      </c>
      <c r="N70" s="3" t="str">
        <f t="shared" si="32"/>
        <v>0</v>
      </c>
      <c r="O70" s="3" t="str">
        <f t="shared" si="33"/>
        <v/>
      </c>
      <c r="P70" s="3" t="str">
        <f t="shared" si="34"/>
        <v>0</v>
      </c>
      <c r="Q70" s="68" t="str">
        <f t="shared" si="35"/>
        <v>フェンシング種目</v>
      </c>
      <c r="R70" s="69">
        <f t="shared" si="36"/>
        <v>0</v>
      </c>
      <c r="S70" s="72">
        <f t="shared" si="37"/>
        <v>60</v>
      </c>
      <c r="T70" s="66"/>
      <c r="U70" s="67"/>
      <c r="V70" s="67"/>
      <c r="W70" s="66"/>
      <c r="X70" s="67"/>
      <c r="Y70" s="66"/>
      <c r="Z70" s="79"/>
      <c r="AA70" s="78"/>
      <c r="AB70" s="67"/>
      <c r="AC70" s="79"/>
      <c r="AD70" s="78" t="str">
        <f t="shared" si="44"/>
        <v/>
      </c>
      <c r="AE70" s="79" t="str">
        <f t="shared" si="45"/>
        <v/>
      </c>
      <c r="AF70" s="78"/>
      <c r="AG70" s="67"/>
      <c r="AH70" s="79"/>
      <c r="AI70" s="82"/>
      <c r="AJ70" s="66"/>
      <c r="AK70" s="73"/>
      <c r="AL70" s="3">
        <f t="shared" si="38"/>
        <v>0</v>
      </c>
    </row>
    <row r="71" spans="1:38" ht="15" hidden="1" thickBot="1" x14ac:dyDescent="0.5">
      <c r="A71" s="3">
        <f t="shared" si="24"/>
        <v>0</v>
      </c>
      <c r="B71" s="3">
        <f t="shared" si="39"/>
        <v>11</v>
      </c>
      <c r="C71" s="3" t="str">
        <f t="shared" si="25"/>
        <v>中ブロ11</v>
      </c>
      <c r="D71" s="3" t="str">
        <f t="shared" si="26"/>
        <v>中ブロ0</v>
      </c>
      <c r="E71" s="3">
        <f t="shared" si="40"/>
        <v>1</v>
      </c>
      <c r="F71" s="3" t="str">
        <f t="shared" si="27"/>
        <v>中ブロ1</v>
      </c>
      <c r="G71" s="3">
        <f t="shared" si="41"/>
        <v>10</v>
      </c>
      <c r="H71" s="3" t="str">
        <f t="shared" si="28"/>
        <v>本大会10</v>
      </c>
      <c r="I71" s="3" t="str">
        <f t="shared" si="29"/>
        <v>本大会0</v>
      </c>
      <c r="J71" s="3">
        <f t="shared" si="42"/>
        <v>3</v>
      </c>
      <c r="K71" s="3" t="str">
        <f t="shared" si="30"/>
        <v>本大会3</v>
      </c>
      <c r="L71" s="3">
        <f t="shared" si="43"/>
        <v>8</v>
      </c>
      <c r="M71" s="3" t="str">
        <f t="shared" si="31"/>
        <v>8</v>
      </c>
      <c r="N71" s="3" t="str">
        <f t="shared" si="32"/>
        <v>0</v>
      </c>
      <c r="O71" s="3" t="str">
        <f t="shared" si="33"/>
        <v/>
      </c>
      <c r="P71" s="3" t="str">
        <f t="shared" si="34"/>
        <v>0</v>
      </c>
      <c r="Q71" s="68" t="str">
        <f t="shared" si="35"/>
        <v>フェンシング種目</v>
      </c>
      <c r="R71" s="69">
        <f t="shared" si="36"/>
        <v>0</v>
      </c>
      <c r="S71" s="72">
        <f t="shared" si="37"/>
        <v>61</v>
      </c>
      <c r="T71" s="66"/>
      <c r="U71" s="67"/>
      <c r="V71" s="67"/>
      <c r="W71" s="66"/>
      <c r="X71" s="67"/>
      <c r="Y71" s="66"/>
      <c r="Z71" s="79"/>
      <c r="AA71" s="78"/>
      <c r="AB71" s="67"/>
      <c r="AC71" s="79"/>
      <c r="AD71" s="78" t="str">
        <f t="shared" si="44"/>
        <v/>
      </c>
      <c r="AE71" s="79" t="str">
        <f t="shared" si="45"/>
        <v/>
      </c>
      <c r="AF71" s="78"/>
      <c r="AG71" s="67"/>
      <c r="AH71" s="79"/>
      <c r="AI71" s="82"/>
      <c r="AJ71" s="66"/>
      <c r="AK71" s="73"/>
      <c r="AL71" s="3">
        <f t="shared" si="38"/>
        <v>0</v>
      </c>
    </row>
    <row r="72" spans="1:38" ht="15" hidden="1" thickBot="1" x14ac:dyDescent="0.5">
      <c r="A72" s="3">
        <f t="shared" si="24"/>
        <v>0</v>
      </c>
      <c r="B72" s="3">
        <f t="shared" si="39"/>
        <v>11</v>
      </c>
      <c r="C72" s="3" t="str">
        <f t="shared" si="25"/>
        <v>中ブロ11</v>
      </c>
      <c r="D72" s="3" t="str">
        <f t="shared" si="26"/>
        <v>中ブロ0</v>
      </c>
      <c r="E72" s="3">
        <f t="shared" si="40"/>
        <v>1</v>
      </c>
      <c r="F72" s="3" t="str">
        <f t="shared" si="27"/>
        <v>中ブロ1</v>
      </c>
      <c r="G72" s="3">
        <f t="shared" si="41"/>
        <v>10</v>
      </c>
      <c r="H72" s="3" t="str">
        <f t="shared" si="28"/>
        <v>本大会10</v>
      </c>
      <c r="I72" s="3" t="str">
        <f t="shared" si="29"/>
        <v>本大会0</v>
      </c>
      <c r="J72" s="3">
        <f t="shared" si="42"/>
        <v>3</v>
      </c>
      <c r="K72" s="3" t="str">
        <f t="shared" si="30"/>
        <v>本大会3</v>
      </c>
      <c r="L72" s="3">
        <f t="shared" si="43"/>
        <v>8</v>
      </c>
      <c r="M72" s="3" t="str">
        <f t="shared" si="31"/>
        <v>8</v>
      </c>
      <c r="N72" s="3" t="str">
        <f t="shared" si="32"/>
        <v>0</v>
      </c>
      <c r="O72" s="3" t="str">
        <f t="shared" si="33"/>
        <v/>
      </c>
      <c r="P72" s="3" t="str">
        <f t="shared" si="34"/>
        <v>0</v>
      </c>
      <c r="Q72" s="68" t="str">
        <f t="shared" si="35"/>
        <v>フェンシング種目</v>
      </c>
      <c r="R72" s="69">
        <f t="shared" si="36"/>
        <v>0</v>
      </c>
      <c r="S72" s="72">
        <f t="shared" si="37"/>
        <v>62</v>
      </c>
      <c r="T72" s="66"/>
      <c r="U72" s="67"/>
      <c r="V72" s="67"/>
      <c r="W72" s="66"/>
      <c r="X72" s="67"/>
      <c r="Y72" s="66"/>
      <c r="Z72" s="79"/>
      <c r="AA72" s="78"/>
      <c r="AB72" s="67"/>
      <c r="AC72" s="79"/>
      <c r="AD72" s="78" t="str">
        <f t="shared" si="44"/>
        <v/>
      </c>
      <c r="AE72" s="79" t="str">
        <f t="shared" si="45"/>
        <v/>
      </c>
      <c r="AF72" s="78"/>
      <c r="AG72" s="67"/>
      <c r="AH72" s="79"/>
      <c r="AI72" s="82"/>
      <c r="AJ72" s="66"/>
      <c r="AK72" s="73"/>
      <c r="AL72" s="3">
        <f t="shared" si="38"/>
        <v>0</v>
      </c>
    </row>
    <row r="73" spans="1:38" ht="15" hidden="1" thickBot="1" x14ac:dyDescent="0.5">
      <c r="A73" s="3">
        <f t="shared" si="24"/>
        <v>0</v>
      </c>
      <c r="B73" s="3">
        <f t="shared" si="39"/>
        <v>11</v>
      </c>
      <c r="C73" s="3" t="str">
        <f t="shared" si="25"/>
        <v>中ブロ11</v>
      </c>
      <c r="D73" s="3" t="str">
        <f t="shared" si="26"/>
        <v>中ブロ0</v>
      </c>
      <c r="E73" s="3">
        <f t="shared" si="40"/>
        <v>1</v>
      </c>
      <c r="F73" s="3" t="str">
        <f t="shared" si="27"/>
        <v>中ブロ1</v>
      </c>
      <c r="G73" s="3">
        <f t="shared" si="41"/>
        <v>10</v>
      </c>
      <c r="H73" s="3" t="str">
        <f t="shared" si="28"/>
        <v>本大会10</v>
      </c>
      <c r="I73" s="3" t="str">
        <f t="shared" si="29"/>
        <v>本大会0</v>
      </c>
      <c r="J73" s="3">
        <f t="shared" si="42"/>
        <v>3</v>
      </c>
      <c r="K73" s="3" t="str">
        <f t="shared" si="30"/>
        <v>本大会3</v>
      </c>
      <c r="L73" s="3">
        <f t="shared" si="43"/>
        <v>8</v>
      </c>
      <c r="M73" s="3" t="str">
        <f t="shared" si="31"/>
        <v>8</v>
      </c>
      <c r="N73" s="3" t="str">
        <f t="shared" si="32"/>
        <v>0</v>
      </c>
      <c r="O73" s="3" t="str">
        <f t="shared" si="33"/>
        <v/>
      </c>
      <c r="P73" s="3" t="str">
        <f t="shared" si="34"/>
        <v>0</v>
      </c>
      <c r="Q73" s="68" t="str">
        <f t="shared" si="35"/>
        <v>フェンシング種目</v>
      </c>
      <c r="R73" s="69">
        <f t="shared" si="36"/>
        <v>0</v>
      </c>
      <c r="S73" s="72">
        <f t="shared" si="37"/>
        <v>63</v>
      </c>
      <c r="T73" s="66"/>
      <c r="U73" s="67"/>
      <c r="V73" s="67"/>
      <c r="W73" s="66"/>
      <c r="X73" s="67"/>
      <c r="Y73" s="66"/>
      <c r="Z73" s="79"/>
      <c r="AA73" s="78"/>
      <c r="AB73" s="67"/>
      <c r="AC73" s="79"/>
      <c r="AD73" s="78" t="str">
        <f t="shared" si="44"/>
        <v/>
      </c>
      <c r="AE73" s="79" t="str">
        <f t="shared" si="45"/>
        <v/>
      </c>
      <c r="AF73" s="78"/>
      <c r="AG73" s="67"/>
      <c r="AH73" s="79"/>
      <c r="AI73" s="82"/>
      <c r="AJ73" s="66"/>
      <c r="AK73" s="73"/>
      <c r="AL73" s="3">
        <f t="shared" si="38"/>
        <v>0</v>
      </c>
    </row>
    <row r="74" spans="1:38" ht="15" hidden="1" thickBot="1" x14ac:dyDescent="0.5">
      <c r="A74" s="3">
        <f t="shared" si="24"/>
        <v>0</v>
      </c>
      <c r="B74" s="3">
        <f t="shared" si="39"/>
        <v>11</v>
      </c>
      <c r="C74" s="3" t="str">
        <f t="shared" si="25"/>
        <v>中ブロ11</v>
      </c>
      <c r="D74" s="3" t="str">
        <f t="shared" si="26"/>
        <v>中ブロ0</v>
      </c>
      <c r="E74" s="3">
        <f t="shared" si="40"/>
        <v>1</v>
      </c>
      <c r="F74" s="3" t="str">
        <f t="shared" si="27"/>
        <v>中ブロ1</v>
      </c>
      <c r="G74" s="3">
        <f t="shared" si="41"/>
        <v>10</v>
      </c>
      <c r="H74" s="3" t="str">
        <f t="shared" si="28"/>
        <v>本大会10</v>
      </c>
      <c r="I74" s="3" t="str">
        <f t="shared" si="29"/>
        <v>本大会0</v>
      </c>
      <c r="J74" s="3">
        <f t="shared" si="42"/>
        <v>3</v>
      </c>
      <c r="K74" s="3" t="str">
        <f t="shared" si="30"/>
        <v>本大会3</v>
      </c>
      <c r="L74" s="3">
        <f t="shared" si="43"/>
        <v>8</v>
      </c>
      <c r="M74" s="3" t="str">
        <f t="shared" si="31"/>
        <v>8</v>
      </c>
      <c r="N74" s="3" t="str">
        <f t="shared" si="32"/>
        <v>0</v>
      </c>
      <c r="O74" s="3" t="str">
        <f t="shared" si="33"/>
        <v/>
      </c>
      <c r="P74" s="3" t="str">
        <f t="shared" si="34"/>
        <v>0</v>
      </c>
      <c r="Q74" s="68" t="str">
        <f t="shared" si="35"/>
        <v>フェンシング種目</v>
      </c>
      <c r="R74" s="69">
        <f t="shared" si="36"/>
        <v>0</v>
      </c>
      <c r="S74" s="72">
        <f t="shared" si="37"/>
        <v>64</v>
      </c>
      <c r="T74" s="66"/>
      <c r="U74" s="67"/>
      <c r="V74" s="67"/>
      <c r="W74" s="66"/>
      <c r="X74" s="67"/>
      <c r="Y74" s="66"/>
      <c r="Z74" s="79"/>
      <c r="AA74" s="78"/>
      <c r="AB74" s="67"/>
      <c r="AC74" s="79"/>
      <c r="AD74" s="78" t="str">
        <f t="shared" si="44"/>
        <v/>
      </c>
      <c r="AE74" s="79" t="str">
        <f t="shared" si="45"/>
        <v/>
      </c>
      <c r="AF74" s="78"/>
      <c r="AG74" s="67"/>
      <c r="AH74" s="79"/>
      <c r="AI74" s="82"/>
      <c r="AJ74" s="66"/>
      <c r="AK74" s="73"/>
      <c r="AL74" s="3">
        <f t="shared" si="38"/>
        <v>0</v>
      </c>
    </row>
    <row r="75" spans="1:38" ht="15" hidden="1" thickBot="1" x14ac:dyDescent="0.5">
      <c r="A75" s="3">
        <f t="shared" ref="A75:A106" si="46">IF(X75="",0,1)</f>
        <v>0</v>
      </c>
      <c r="B75" s="3">
        <f t="shared" si="39"/>
        <v>11</v>
      </c>
      <c r="C75" s="3" t="str">
        <f t="shared" ref="C75:C106" si="47">CONCATENATE($AA$9,AA75,B75)</f>
        <v>中ブロ11</v>
      </c>
      <c r="D75" s="3" t="str">
        <f t="shared" ref="D75:D106" si="48">CONCATENATE(AA$9,AA75,R75,V75)</f>
        <v>中ブロ0</v>
      </c>
      <c r="E75" s="3">
        <f t="shared" si="40"/>
        <v>1</v>
      </c>
      <c r="F75" s="3" t="str">
        <f t="shared" ref="F75:F106" si="49">CONCATENATE($AA$9,AA75,E75)</f>
        <v>中ブロ1</v>
      </c>
      <c r="G75" s="3">
        <f t="shared" si="41"/>
        <v>10</v>
      </c>
      <c r="H75" s="3" t="str">
        <f t="shared" ref="H75:H106" si="50">CONCATENATE($AB$9,AB75,G75)</f>
        <v>本大会10</v>
      </c>
      <c r="I75" s="3" t="str">
        <f t="shared" ref="I75:I106" si="51">CONCATENATE(AB$9,AB75,R75,V75)</f>
        <v>本大会0</v>
      </c>
      <c r="J75" s="3">
        <f t="shared" si="42"/>
        <v>3</v>
      </c>
      <c r="K75" s="3" t="str">
        <f t="shared" ref="K75:K106" si="52">CONCATENATE($AB$9,AB75,J75)</f>
        <v>本大会3</v>
      </c>
      <c r="L75" s="3">
        <f t="shared" si="43"/>
        <v>8</v>
      </c>
      <c r="M75" s="3" t="str">
        <f t="shared" ref="M75:M106" si="53">CONCATENATE(AC75,L75)</f>
        <v>8</v>
      </c>
      <c r="N75" s="3" t="str">
        <f t="shared" ref="N75:N106" si="54">CONCATENATE(R75,V75,AC75)</f>
        <v>0</v>
      </c>
      <c r="O75" s="3" t="str">
        <f t="shared" ref="O75:O106" si="55">CONCATENATE(AB75,AC75)</f>
        <v/>
      </c>
      <c r="P75" s="3" t="str">
        <f t="shared" ref="P75:P106" si="56">CONCATENATE(AB75,R75,V75,AE75)</f>
        <v>0</v>
      </c>
      <c r="Q75" s="68" t="str">
        <f t="shared" ref="Q75:Q106" si="57">IF($U$3="","",CONCATENATE($U$3,T75,"種目"))</f>
        <v>フェンシング種目</v>
      </c>
      <c r="R75" s="69">
        <f t="shared" ref="R75:R106" si="58">IF($R$3=0,U75,IF(U75="女子","成年女子",IF(U75="男子","成年男子",U75)))</f>
        <v>0</v>
      </c>
      <c r="S75" s="72">
        <f t="shared" ref="S75:S106" si="59">ROW()-10</f>
        <v>65</v>
      </c>
      <c r="T75" s="66"/>
      <c r="U75" s="67"/>
      <c r="V75" s="67"/>
      <c r="W75" s="66"/>
      <c r="X75" s="67"/>
      <c r="Y75" s="66"/>
      <c r="Z75" s="79"/>
      <c r="AA75" s="78"/>
      <c r="AB75" s="67"/>
      <c r="AC75" s="79"/>
      <c r="AD75" s="78" t="str">
        <f t="shared" si="44"/>
        <v/>
      </c>
      <c r="AE75" s="79" t="str">
        <f t="shared" si="45"/>
        <v/>
      </c>
      <c r="AF75" s="78"/>
      <c r="AG75" s="67"/>
      <c r="AH75" s="79"/>
      <c r="AI75" s="82"/>
      <c r="AJ75" s="66"/>
      <c r="AK75" s="73"/>
      <c r="AL75" s="3">
        <f t="shared" ref="AL75:AL106" si="60">IF(AA75="",0,IF(AF75="×",0,1))+IF(AB75="",0,IF(AG75="×",0,1))+IF(AC75="",0,IF(AH75="×",0,1))</f>
        <v>0</v>
      </c>
    </row>
    <row r="76" spans="1:38" ht="15" hidden="1" thickBot="1" x14ac:dyDescent="0.5">
      <c r="A76" s="3">
        <f t="shared" si="46"/>
        <v>0</v>
      </c>
      <c r="B76" s="3">
        <f t="shared" si="39"/>
        <v>11</v>
      </c>
      <c r="C76" s="3" t="str">
        <f t="shared" si="47"/>
        <v>中ブロ11</v>
      </c>
      <c r="D76" s="3" t="str">
        <f t="shared" si="48"/>
        <v>中ブロ0</v>
      </c>
      <c r="E76" s="3">
        <f t="shared" si="40"/>
        <v>1</v>
      </c>
      <c r="F76" s="3" t="str">
        <f t="shared" si="49"/>
        <v>中ブロ1</v>
      </c>
      <c r="G76" s="3">
        <f t="shared" si="41"/>
        <v>10</v>
      </c>
      <c r="H76" s="3" t="str">
        <f t="shared" si="50"/>
        <v>本大会10</v>
      </c>
      <c r="I76" s="3" t="str">
        <f t="shared" si="51"/>
        <v>本大会0</v>
      </c>
      <c r="J76" s="3">
        <f t="shared" si="42"/>
        <v>3</v>
      </c>
      <c r="K76" s="3" t="str">
        <f t="shared" si="52"/>
        <v>本大会3</v>
      </c>
      <c r="L76" s="3">
        <f t="shared" si="43"/>
        <v>8</v>
      </c>
      <c r="M76" s="3" t="str">
        <f t="shared" si="53"/>
        <v>8</v>
      </c>
      <c r="N76" s="3" t="str">
        <f t="shared" si="54"/>
        <v>0</v>
      </c>
      <c r="O76" s="3" t="str">
        <f t="shared" si="55"/>
        <v/>
      </c>
      <c r="P76" s="3" t="str">
        <f t="shared" si="56"/>
        <v>0</v>
      </c>
      <c r="Q76" s="68" t="str">
        <f t="shared" si="57"/>
        <v>フェンシング種目</v>
      </c>
      <c r="R76" s="69">
        <f t="shared" si="58"/>
        <v>0</v>
      </c>
      <c r="S76" s="72">
        <f t="shared" si="59"/>
        <v>66</v>
      </c>
      <c r="T76" s="66"/>
      <c r="U76" s="67"/>
      <c r="V76" s="67"/>
      <c r="W76" s="66"/>
      <c r="X76" s="67"/>
      <c r="Y76" s="66"/>
      <c r="Z76" s="79"/>
      <c r="AA76" s="78"/>
      <c r="AB76" s="67"/>
      <c r="AC76" s="79"/>
      <c r="AD76" s="78" t="str">
        <f t="shared" si="44"/>
        <v/>
      </c>
      <c r="AE76" s="79" t="str">
        <f t="shared" si="45"/>
        <v/>
      </c>
      <c r="AF76" s="78"/>
      <c r="AG76" s="67"/>
      <c r="AH76" s="79"/>
      <c r="AI76" s="82"/>
      <c r="AJ76" s="66"/>
      <c r="AK76" s="73"/>
      <c r="AL76" s="3">
        <f t="shared" si="60"/>
        <v>0</v>
      </c>
    </row>
    <row r="77" spans="1:38" ht="15" hidden="1" thickBot="1" x14ac:dyDescent="0.5">
      <c r="A77" s="3">
        <f t="shared" si="46"/>
        <v>0</v>
      </c>
      <c r="B77" s="3">
        <f t="shared" si="39"/>
        <v>11</v>
      </c>
      <c r="C77" s="3" t="str">
        <f t="shared" si="47"/>
        <v>中ブロ11</v>
      </c>
      <c r="D77" s="3" t="str">
        <f t="shared" si="48"/>
        <v>中ブロ0</v>
      </c>
      <c r="E77" s="3">
        <f t="shared" si="40"/>
        <v>1</v>
      </c>
      <c r="F77" s="3" t="str">
        <f t="shared" si="49"/>
        <v>中ブロ1</v>
      </c>
      <c r="G77" s="3">
        <f t="shared" si="41"/>
        <v>10</v>
      </c>
      <c r="H77" s="3" t="str">
        <f t="shared" si="50"/>
        <v>本大会10</v>
      </c>
      <c r="I77" s="3" t="str">
        <f t="shared" si="51"/>
        <v>本大会0</v>
      </c>
      <c r="J77" s="3">
        <f t="shared" si="42"/>
        <v>3</v>
      </c>
      <c r="K77" s="3" t="str">
        <f t="shared" si="52"/>
        <v>本大会3</v>
      </c>
      <c r="L77" s="3">
        <f t="shared" si="43"/>
        <v>8</v>
      </c>
      <c r="M77" s="3" t="str">
        <f t="shared" si="53"/>
        <v>8</v>
      </c>
      <c r="N77" s="3" t="str">
        <f t="shared" si="54"/>
        <v>0</v>
      </c>
      <c r="O77" s="3" t="str">
        <f t="shared" si="55"/>
        <v/>
      </c>
      <c r="P77" s="3" t="str">
        <f t="shared" si="56"/>
        <v>0</v>
      </c>
      <c r="Q77" s="68" t="str">
        <f t="shared" si="57"/>
        <v>フェンシング種目</v>
      </c>
      <c r="R77" s="69">
        <f t="shared" si="58"/>
        <v>0</v>
      </c>
      <c r="S77" s="72">
        <f t="shared" si="59"/>
        <v>67</v>
      </c>
      <c r="T77" s="66"/>
      <c r="U77" s="67"/>
      <c r="V77" s="67"/>
      <c r="W77" s="66"/>
      <c r="X77" s="67"/>
      <c r="Y77" s="66"/>
      <c r="Z77" s="79"/>
      <c r="AA77" s="78"/>
      <c r="AB77" s="67"/>
      <c r="AC77" s="79"/>
      <c r="AD77" s="78" t="str">
        <f t="shared" si="44"/>
        <v/>
      </c>
      <c r="AE77" s="79" t="str">
        <f t="shared" si="45"/>
        <v/>
      </c>
      <c r="AF77" s="78"/>
      <c r="AG77" s="67"/>
      <c r="AH77" s="79"/>
      <c r="AI77" s="82"/>
      <c r="AJ77" s="66"/>
      <c r="AK77" s="73"/>
      <c r="AL77" s="3">
        <f t="shared" si="60"/>
        <v>0</v>
      </c>
    </row>
    <row r="78" spans="1:38" ht="15" hidden="1" thickBot="1" x14ac:dyDescent="0.5">
      <c r="A78" s="3">
        <f t="shared" si="46"/>
        <v>0</v>
      </c>
      <c r="B78" s="3">
        <f t="shared" ref="B78:B109" si="61">IF(AA78="選手団",B77+1,B77)</f>
        <v>11</v>
      </c>
      <c r="C78" s="3" t="str">
        <f t="shared" si="47"/>
        <v>中ブロ11</v>
      </c>
      <c r="D78" s="3" t="str">
        <f t="shared" si="48"/>
        <v>中ブロ0</v>
      </c>
      <c r="E78" s="3">
        <f t="shared" ref="E78:E109" si="62">IF(AA78="競技団体",E77+1,E77)</f>
        <v>1</v>
      </c>
      <c r="F78" s="3" t="str">
        <f t="shared" si="49"/>
        <v>中ブロ1</v>
      </c>
      <c r="G78" s="3">
        <f t="shared" ref="G78:G109" si="63">IF(AB78="選手団",G77+1,G77)</f>
        <v>10</v>
      </c>
      <c r="H78" s="3" t="str">
        <f t="shared" si="50"/>
        <v>本大会10</v>
      </c>
      <c r="I78" s="3" t="str">
        <f t="shared" si="51"/>
        <v>本大会0</v>
      </c>
      <c r="J78" s="3">
        <f t="shared" ref="J78:J109" si="64">IF(AB78="競技団体",J77+1,J77)</f>
        <v>3</v>
      </c>
      <c r="K78" s="3" t="str">
        <f t="shared" si="52"/>
        <v>本大会3</v>
      </c>
      <c r="L78" s="3">
        <f t="shared" ref="L78:L109" si="65">IF(AC78="○",L77+1,L77)</f>
        <v>8</v>
      </c>
      <c r="M78" s="3" t="str">
        <f t="shared" si="53"/>
        <v>8</v>
      </c>
      <c r="N78" s="3" t="str">
        <f t="shared" si="54"/>
        <v>0</v>
      </c>
      <c r="O78" s="3" t="str">
        <f t="shared" si="55"/>
        <v/>
      </c>
      <c r="P78" s="3" t="str">
        <f t="shared" si="56"/>
        <v>0</v>
      </c>
      <c r="Q78" s="68" t="str">
        <f t="shared" si="57"/>
        <v>フェンシング種目</v>
      </c>
      <c r="R78" s="69">
        <f t="shared" si="58"/>
        <v>0</v>
      </c>
      <c r="S78" s="72">
        <f t="shared" si="59"/>
        <v>68</v>
      </c>
      <c r="T78" s="66"/>
      <c r="U78" s="67"/>
      <c r="V78" s="67"/>
      <c r="W78" s="66"/>
      <c r="X78" s="67"/>
      <c r="Y78" s="66"/>
      <c r="Z78" s="79"/>
      <c r="AA78" s="78"/>
      <c r="AB78" s="67"/>
      <c r="AC78" s="79"/>
      <c r="AD78" s="78" t="str">
        <f t="shared" si="44"/>
        <v/>
      </c>
      <c r="AE78" s="79" t="str">
        <f t="shared" si="45"/>
        <v/>
      </c>
      <c r="AF78" s="78"/>
      <c r="AG78" s="67"/>
      <c r="AH78" s="79"/>
      <c r="AI78" s="82"/>
      <c r="AJ78" s="66"/>
      <c r="AK78" s="73"/>
      <c r="AL78" s="3">
        <f t="shared" si="60"/>
        <v>0</v>
      </c>
    </row>
    <row r="79" spans="1:38" ht="15" hidden="1" thickBot="1" x14ac:dyDescent="0.5">
      <c r="A79" s="3">
        <f t="shared" si="46"/>
        <v>0</v>
      </c>
      <c r="B79" s="3">
        <f t="shared" si="61"/>
        <v>11</v>
      </c>
      <c r="C79" s="3" t="str">
        <f t="shared" si="47"/>
        <v>中ブロ11</v>
      </c>
      <c r="D79" s="3" t="str">
        <f t="shared" si="48"/>
        <v>中ブロ0</v>
      </c>
      <c r="E79" s="3">
        <f t="shared" si="62"/>
        <v>1</v>
      </c>
      <c r="F79" s="3" t="str">
        <f t="shared" si="49"/>
        <v>中ブロ1</v>
      </c>
      <c r="G79" s="3">
        <f t="shared" si="63"/>
        <v>10</v>
      </c>
      <c r="H79" s="3" t="str">
        <f t="shared" si="50"/>
        <v>本大会10</v>
      </c>
      <c r="I79" s="3" t="str">
        <f t="shared" si="51"/>
        <v>本大会0</v>
      </c>
      <c r="J79" s="3">
        <f t="shared" si="64"/>
        <v>3</v>
      </c>
      <c r="K79" s="3" t="str">
        <f t="shared" si="52"/>
        <v>本大会3</v>
      </c>
      <c r="L79" s="3">
        <f t="shared" si="65"/>
        <v>8</v>
      </c>
      <c r="M79" s="3" t="str">
        <f t="shared" si="53"/>
        <v>8</v>
      </c>
      <c r="N79" s="3" t="str">
        <f t="shared" si="54"/>
        <v>0</v>
      </c>
      <c r="O79" s="3" t="str">
        <f t="shared" si="55"/>
        <v/>
      </c>
      <c r="P79" s="3" t="str">
        <f t="shared" si="56"/>
        <v>0</v>
      </c>
      <c r="Q79" s="68" t="str">
        <f t="shared" si="57"/>
        <v>フェンシング種目</v>
      </c>
      <c r="R79" s="69">
        <f t="shared" si="58"/>
        <v>0</v>
      </c>
      <c r="S79" s="72">
        <f t="shared" si="59"/>
        <v>69</v>
      </c>
      <c r="T79" s="66"/>
      <c r="U79" s="67"/>
      <c r="V79" s="67"/>
      <c r="W79" s="66"/>
      <c r="X79" s="67"/>
      <c r="Y79" s="66"/>
      <c r="Z79" s="79"/>
      <c r="AA79" s="78"/>
      <c r="AB79" s="67"/>
      <c r="AC79" s="79"/>
      <c r="AD79" s="78" t="str">
        <f t="shared" si="44"/>
        <v/>
      </c>
      <c r="AE79" s="79" t="str">
        <f t="shared" si="45"/>
        <v/>
      </c>
      <c r="AF79" s="78"/>
      <c r="AG79" s="67"/>
      <c r="AH79" s="79"/>
      <c r="AI79" s="82"/>
      <c r="AJ79" s="66"/>
      <c r="AK79" s="73"/>
      <c r="AL79" s="3">
        <f t="shared" si="60"/>
        <v>0</v>
      </c>
    </row>
    <row r="80" spans="1:38" ht="15" hidden="1" thickBot="1" x14ac:dyDescent="0.5">
      <c r="A80" s="3">
        <f t="shared" si="46"/>
        <v>0</v>
      </c>
      <c r="B80" s="3">
        <f t="shared" si="61"/>
        <v>11</v>
      </c>
      <c r="C80" s="3" t="str">
        <f t="shared" si="47"/>
        <v>中ブロ11</v>
      </c>
      <c r="D80" s="3" t="str">
        <f t="shared" si="48"/>
        <v>中ブロ0</v>
      </c>
      <c r="E80" s="3">
        <f t="shared" si="62"/>
        <v>1</v>
      </c>
      <c r="F80" s="3" t="str">
        <f t="shared" si="49"/>
        <v>中ブロ1</v>
      </c>
      <c r="G80" s="3">
        <f t="shared" si="63"/>
        <v>10</v>
      </c>
      <c r="H80" s="3" t="str">
        <f t="shared" si="50"/>
        <v>本大会10</v>
      </c>
      <c r="I80" s="3" t="str">
        <f t="shared" si="51"/>
        <v>本大会0</v>
      </c>
      <c r="J80" s="3">
        <f t="shared" si="64"/>
        <v>3</v>
      </c>
      <c r="K80" s="3" t="str">
        <f t="shared" si="52"/>
        <v>本大会3</v>
      </c>
      <c r="L80" s="3">
        <f t="shared" si="65"/>
        <v>8</v>
      </c>
      <c r="M80" s="3" t="str">
        <f t="shared" si="53"/>
        <v>8</v>
      </c>
      <c r="N80" s="3" t="str">
        <f t="shared" si="54"/>
        <v>0</v>
      </c>
      <c r="O80" s="3" t="str">
        <f t="shared" si="55"/>
        <v/>
      </c>
      <c r="P80" s="3" t="str">
        <f t="shared" si="56"/>
        <v>0</v>
      </c>
      <c r="Q80" s="68" t="str">
        <f t="shared" si="57"/>
        <v>フェンシング種目</v>
      </c>
      <c r="R80" s="69">
        <f t="shared" si="58"/>
        <v>0</v>
      </c>
      <c r="S80" s="72">
        <f t="shared" si="59"/>
        <v>70</v>
      </c>
      <c r="T80" s="66"/>
      <c r="U80" s="67"/>
      <c r="V80" s="67"/>
      <c r="W80" s="66"/>
      <c r="X80" s="67"/>
      <c r="Y80" s="66"/>
      <c r="Z80" s="79"/>
      <c r="AA80" s="78"/>
      <c r="AB80" s="67"/>
      <c r="AC80" s="79"/>
      <c r="AD80" s="78" t="str">
        <f t="shared" si="44"/>
        <v/>
      </c>
      <c r="AE80" s="79" t="str">
        <f t="shared" si="45"/>
        <v/>
      </c>
      <c r="AF80" s="78"/>
      <c r="AG80" s="67"/>
      <c r="AH80" s="79"/>
      <c r="AI80" s="82"/>
      <c r="AJ80" s="66"/>
      <c r="AK80" s="73"/>
      <c r="AL80" s="3">
        <f t="shared" si="60"/>
        <v>0</v>
      </c>
    </row>
    <row r="81" spans="1:38" ht="15" hidden="1" thickBot="1" x14ac:dyDescent="0.5">
      <c r="A81" s="3">
        <f t="shared" si="46"/>
        <v>0</v>
      </c>
      <c r="B81" s="3">
        <f t="shared" si="61"/>
        <v>11</v>
      </c>
      <c r="C81" s="3" t="str">
        <f t="shared" si="47"/>
        <v>中ブロ11</v>
      </c>
      <c r="D81" s="3" t="str">
        <f t="shared" si="48"/>
        <v>中ブロ0</v>
      </c>
      <c r="E81" s="3">
        <f t="shared" si="62"/>
        <v>1</v>
      </c>
      <c r="F81" s="3" t="str">
        <f t="shared" si="49"/>
        <v>中ブロ1</v>
      </c>
      <c r="G81" s="3">
        <f t="shared" si="63"/>
        <v>10</v>
      </c>
      <c r="H81" s="3" t="str">
        <f t="shared" si="50"/>
        <v>本大会10</v>
      </c>
      <c r="I81" s="3" t="str">
        <f t="shared" si="51"/>
        <v>本大会0</v>
      </c>
      <c r="J81" s="3">
        <f t="shared" si="64"/>
        <v>3</v>
      </c>
      <c r="K81" s="3" t="str">
        <f t="shared" si="52"/>
        <v>本大会3</v>
      </c>
      <c r="L81" s="3">
        <f t="shared" si="65"/>
        <v>8</v>
      </c>
      <c r="M81" s="3" t="str">
        <f t="shared" si="53"/>
        <v>8</v>
      </c>
      <c r="N81" s="3" t="str">
        <f t="shared" si="54"/>
        <v>0</v>
      </c>
      <c r="O81" s="3" t="str">
        <f t="shared" si="55"/>
        <v/>
      </c>
      <c r="P81" s="3" t="str">
        <f t="shared" si="56"/>
        <v>0</v>
      </c>
      <c r="Q81" s="68" t="str">
        <f t="shared" si="57"/>
        <v>フェンシング種目</v>
      </c>
      <c r="R81" s="69">
        <f t="shared" si="58"/>
        <v>0</v>
      </c>
      <c r="S81" s="72">
        <f t="shared" si="59"/>
        <v>71</v>
      </c>
      <c r="T81" s="66"/>
      <c r="U81" s="67"/>
      <c r="V81" s="67"/>
      <c r="W81" s="66"/>
      <c r="X81" s="67"/>
      <c r="Y81" s="66"/>
      <c r="Z81" s="79"/>
      <c r="AA81" s="78"/>
      <c r="AB81" s="67"/>
      <c r="AC81" s="79"/>
      <c r="AD81" s="78" t="str">
        <f t="shared" si="44"/>
        <v/>
      </c>
      <c r="AE81" s="79" t="str">
        <f t="shared" si="45"/>
        <v/>
      </c>
      <c r="AF81" s="78"/>
      <c r="AG81" s="67"/>
      <c r="AH81" s="79"/>
      <c r="AI81" s="82"/>
      <c r="AJ81" s="66"/>
      <c r="AK81" s="73"/>
      <c r="AL81" s="3">
        <f t="shared" si="60"/>
        <v>0</v>
      </c>
    </row>
    <row r="82" spans="1:38" ht="15" hidden="1" thickBot="1" x14ac:dyDescent="0.5">
      <c r="A82" s="3">
        <f t="shared" si="46"/>
        <v>0</v>
      </c>
      <c r="B82" s="3">
        <f t="shared" si="61"/>
        <v>11</v>
      </c>
      <c r="C82" s="3" t="str">
        <f t="shared" si="47"/>
        <v>中ブロ11</v>
      </c>
      <c r="D82" s="3" t="str">
        <f t="shared" si="48"/>
        <v>中ブロ0</v>
      </c>
      <c r="E82" s="3">
        <f t="shared" si="62"/>
        <v>1</v>
      </c>
      <c r="F82" s="3" t="str">
        <f t="shared" si="49"/>
        <v>中ブロ1</v>
      </c>
      <c r="G82" s="3">
        <f t="shared" si="63"/>
        <v>10</v>
      </c>
      <c r="H82" s="3" t="str">
        <f t="shared" si="50"/>
        <v>本大会10</v>
      </c>
      <c r="I82" s="3" t="str">
        <f t="shared" si="51"/>
        <v>本大会0</v>
      </c>
      <c r="J82" s="3">
        <f t="shared" si="64"/>
        <v>3</v>
      </c>
      <c r="K82" s="3" t="str">
        <f t="shared" si="52"/>
        <v>本大会3</v>
      </c>
      <c r="L82" s="3">
        <f t="shared" si="65"/>
        <v>8</v>
      </c>
      <c r="M82" s="3" t="str">
        <f t="shared" si="53"/>
        <v>8</v>
      </c>
      <c r="N82" s="3" t="str">
        <f t="shared" si="54"/>
        <v>0</v>
      </c>
      <c r="O82" s="3" t="str">
        <f t="shared" si="55"/>
        <v/>
      </c>
      <c r="P82" s="3" t="str">
        <f t="shared" si="56"/>
        <v>0</v>
      </c>
      <c r="Q82" s="68" t="str">
        <f t="shared" si="57"/>
        <v>フェンシング種目</v>
      </c>
      <c r="R82" s="69">
        <f t="shared" si="58"/>
        <v>0</v>
      </c>
      <c r="S82" s="72">
        <f t="shared" si="59"/>
        <v>72</v>
      </c>
      <c r="T82" s="66"/>
      <c r="U82" s="67"/>
      <c r="V82" s="67"/>
      <c r="W82" s="66"/>
      <c r="X82" s="67"/>
      <c r="Y82" s="66"/>
      <c r="Z82" s="79"/>
      <c r="AA82" s="78"/>
      <c r="AB82" s="67"/>
      <c r="AC82" s="79"/>
      <c r="AD82" s="78" t="str">
        <f t="shared" si="44"/>
        <v/>
      </c>
      <c r="AE82" s="79" t="str">
        <f t="shared" si="45"/>
        <v/>
      </c>
      <c r="AF82" s="78"/>
      <c r="AG82" s="67"/>
      <c r="AH82" s="79"/>
      <c r="AI82" s="82"/>
      <c r="AJ82" s="66"/>
      <c r="AK82" s="73"/>
      <c r="AL82" s="3">
        <f t="shared" si="60"/>
        <v>0</v>
      </c>
    </row>
    <row r="83" spans="1:38" ht="15" hidden="1" thickBot="1" x14ac:dyDescent="0.5">
      <c r="A83" s="3">
        <f t="shared" si="46"/>
        <v>0</v>
      </c>
      <c r="B83" s="3">
        <f t="shared" si="61"/>
        <v>11</v>
      </c>
      <c r="C83" s="3" t="str">
        <f t="shared" si="47"/>
        <v>中ブロ11</v>
      </c>
      <c r="D83" s="3" t="str">
        <f t="shared" si="48"/>
        <v>中ブロ0</v>
      </c>
      <c r="E83" s="3">
        <f t="shared" si="62"/>
        <v>1</v>
      </c>
      <c r="F83" s="3" t="str">
        <f t="shared" si="49"/>
        <v>中ブロ1</v>
      </c>
      <c r="G83" s="3">
        <f t="shared" si="63"/>
        <v>10</v>
      </c>
      <c r="H83" s="3" t="str">
        <f t="shared" si="50"/>
        <v>本大会10</v>
      </c>
      <c r="I83" s="3" t="str">
        <f t="shared" si="51"/>
        <v>本大会0</v>
      </c>
      <c r="J83" s="3">
        <f t="shared" si="64"/>
        <v>3</v>
      </c>
      <c r="K83" s="3" t="str">
        <f t="shared" si="52"/>
        <v>本大会3</v>
      </c>
      <c r="L83" s="3">
        <f t="shared" si="65"/>
        <v>8</v>
      </c>
      <c r="M83" s="3" t="str">
        <f t="shared" si="53"/>
        <v>8</v>
      </c>
      <c r="N83" s="3" t="str">
        <f t="shared" si="54"/>
        <v>0</v>
      </c>
      <c r="O83" s="3" t="str">
        <f t="shared" si="55"/>
        <v/>
      </c>
      <c r="P83" s="3" t="str">
        <f t="shared" si="56"/>
        <v>0</v>
      </c>
      <c r="Q83" s="68" t="str">
        <f t="shared" si="57"/>
        <v>フェンシング種目</v>
      </c>
      <c r="R83" s="69">
        <f t="shared" si="58"/>
        <v>0</v>
      </c>
      <c r="S83" s="72">
        <f t="shared" si="59"/>
        <v>73</v>
      </c>
      <c r="T83" s="66"/>
      <c r="U83" s="67"/>
      <c r="V83" s="67"/>
      <c r="W83" s="66"/>
      <c r="X83" s="67"/>
      <c r="Y83" s="66"/>
      <c r="Z83" s="79"/>
      <c r="AA83" s="78"/>
      <c r="AB83" s="67"/>
      <c r="AC83" s="79"/>
      <c r="AD83" s="78" t="str">
        <f t="shared" si="44"/>
        <v/>
      </c>
      <c r="AE83" s="79" t="str">
        <f t="shared" si="45"/>
        <v/>
      </c>
      <c r="AF83" s="78"/>
      <c r="AG83" s="67"/>
      <c r="AH83" s="79"/>
      <c r="AI83" s="82"/>
      <c r="AJ83" s="66"/>
      <c r="AK83" s="73"/>
      <c r="AL83" s="3">
        <f t="shared" si="60"/>
        <v>0</v>
      </c>
    </row>
    <row r="84" spans="1:38" ht="15" hidden="1" thickBot="1" x14ac:dyDescent="0.5">
      <c r="A84" s="3">
        <f t="shared" si="46"/>
        <v>0</v>
      </c>
      <c r="B84" s="3">
        <f t="shared" si="61"/>
        <v>11</v>
      </c>
      <c r="C84" s="3" t="str">
        <f t="shared" si="47"/>
        <v>中ブロ11</v>
      </c>
      <c r="D84" s="3" t="str">
        <f t="shared" si="48"/>
        <v>中ブロ0</v>
      </c>
      <c r="E84" s="3">
        <f t="shared" si="62"/>
        <v>1</v>
      </c>
      <c r="F84" s="3" t="str">
        <f t="shared" si="49"/>
        <v>中ブロ1</v>
      </c>
      <c r="G84" s="3">
        <f t="shared" si="63"/>
        <v>10</v>
      </c>
      <c r="H84" s="3" t="str">
        <f t="shared" si="50"/>
        <v>本大会10</v>
      </c>
      <c r="I84" s="3" t="str">
        <f t="shared" si="51"/>
        <v>本大会0</v>
      </c>
      <c r="J84" s="3">
        <f t="shared" si="64"/>
        <v>3</v>
      </c>
      <c r="K84" s="3" t="str">
        <f t="shared" si="52"/>
        <v>本大会3</v>
      </c>
      <c r="L84" s="3">
        <f t="shared" si="65"/>
        <v>8</v>
      </c>
      <c r="M84" s="3" t="str">
        <f t="shared" si="53"/>
        <v>8</v>
      </c>
      <c r="N84" s="3" t="str">
        <f t="shared" si="54"/>
        <v>0</v>
      </c>
      <c r="O84" s="3" t="str">
        <f t="shared" si="55"/>
        <v/>
      </c>
      <c r="P84" s="3" t="str">
        <f t="shared" si="56"/>
        <v>0</v>
      </c>
      <c r="Q84" s="68" t="str">
        <f t="shared" si="57"/>
        <v>フェンシング種目</v>
      </c>
      <c r="R84" s="69">
        <f t="shared" si="58"/>
        <v>0</v>
      </c>
      <c r="S84" s="72">
        <f t="shared" si="59"/>
        <v>74</v>
      </c>
      <c r="T84" s="66"/>
      <c r="U84" s="67"/>
      <c r="V84" s="67"/>
      <c r="W84" s="66"/>
      <c r="X84" s="67"/>
      <c r="Y84" s="66"/>
      <c r="Z84" s="79"/>
      <c r="AA84" s="78"/>
      <c r="AB84" s="67"/>
      <c r="AC84" s="79"/>
      <c r="AD84" s="78" t="str">
        <f t="shared" si="44"/>
        <v/>
      </c>
      <c r="AE84" s="79" t="str">
        <f t="shared" si="45"/>
        <v/>
      </c>
      <c r="AF84" s="78"/>
      <c r="AG84" s="67"/>
      <c r="AH84" s="79"/>
      <c r="AI84" s="82"/>
      <c r="AJ84" s="66"/>
      <c r="AK84" s="73"/>
      <c r="AL84" s="3">
        <f t="shared" si="60"/>
        <v>0</v>
      </c>
    </row>
    <row r="85" spans="1:38" ht="15" hidden="1" thickBot="1" x14ac:dyDescent="0.5">
      <c r="A85" s="3">
        <f t="shared" si="46"/>
        <v>0</v>
      </c>
      <c r="B85" s="3">
        <f t="shared" si="61"/>
        <v>11</v>
      </c>
      <c r="C85" s="3" t="str">
        <f t="shared" si="47"/>
        <v>中ブロ11</v>
      </c>
      <c r="D85" s="3" t="str">
        <f t="shared" si="48"/>
        <v>中ブロ0</v>
      </c>
      <c r="E85" s="3">
        <f t="shared" si="62"/>
        <v>1</v>
      </c>
      <c r="F85" s="3" t="str">
        <f t="shared" si="49"/>
        <v>中ブロ1</v>
      </c>
      <c r="G85" s="3">
        <f t="shared" si="63"/>
        <v>10</v>
      </c>
      <c r="H85" s="3" t="str">
        <f t="shared" si="50"/>
        <v>本大会10</v>
      </c>
      <c r="I85" s="3" t="str">
        <f t="shared" si="51"/>
        <v>本大会0</v>
      </c>
      <c r="J85" s="3">
        <f t="shared" si="64"/>
        <v>3</v>
      </c>
      <c r="K85" s="3" t="str">
        <f t="shared" si="52"/>
        <v>本大会3</v>
      </c>
      <c r="L85" s="3">
        <f t="shared" si="65"/>
        <v>8</v>
      </c>
      <c r="M85" s="3" t="str">
        <f t="shared" si="53"/>
        <v>8</v>
      </c>
      <c r="N85" s="3" t="str">
        <f t="shared" si="54"/>
        <v>0</v>
      </c>
      <c r="O85" s="3" t="str">
        <f t="shared" si="55"/>
        <v/>
      </c>
      <c r="P85" s="3" t="str">
        <f t="shared" si="56"/>
        <v>0</v>
      </c>
      <c r="Q85" s="68" t="str">
        <f t="shared" si="57"/>
        <v>フェンシング種目</v>
      </c>
      <c r="R85" s="69">
        <f t="shared" si="58"/>
        <v>0</v>
      </c>
      <c r="S85" s="72">
        <f t="shared" si="59"/>
        <v>75</v>
      </c>
      <c r="T85" s="66"/>
      <c r="U85" s="67"/>
      <c r="V85" s="67"/>
      <c r="W85" s="66"/>
      <c r="X85" s="67"/>
      <c r="Y85" s="66"/>
      <c r="Z85" s="79"/>
      <c r="AA85" s="78"/>
      <c r="AB85" s="67"/>
      <c r="AC85" s="79"/>
      <c r="AD85" s="78" t="str">
        <f t="shared" si="44"/>
        <v/>
      </c>
      <c r="AE85" s="79" t="str">
        <f t="shared" si="45"/>
        <v/>
      </c>
      <c r="AF85" s="78"/>
      <c r="AG85" s="67"/>
      <c r="AH85" s="79"/>
      <c r="AI85" s="82"/>
      <c r="AJ85" s="66"/>
      <c r="AK85" s="73"/>
      <c r="AL85" s="3">
        <f t="shared" si="60"/>
        <v>0</v>
      </c>
    </row>
    <row r="86" spans="1:38" ht="15" hidden="1" thickBot="1" x14ac:dyDescent="0.5">
      <c r="A86" s="3">
        <f t="shared" si="46"/>
        <v>0</v>
      </c>
      <c r="B86" s="3">
        <f t="shared" si="61"/>
        <v>11</v>
      </c>
      <c r="C86" s="3" t="str">
        <f t="shared" si="47"/>
        <v>中ブロ11</v>
      </c>
      <c r="D86" s="3" t="str">
        <f t="shared" si="48"/>
        <v>中ブロ0</v>
      </c>
      <c r="E86" s="3">
        <f t="shared" si="62"/>
        <v>1</v>
      </c>
      <c r="F86" s="3" t="str">
        <f t="shared" si="49"/>
        <v>中ブロ1</v>
      </c>
      <c r="G86" s="3">
        <f t="shared" si="63"/>
        <v>10</v>
      </c>
      <c r="H86" s="3" t="str">
        <f t="shared" si="50"/>
        <v>本大会10</v>
      </c>
      <c r="I86" s="3" t="str">
        <f t="shared" si="51"/>
        <v>本大会0</v>
      </c>
      <c r="J86" s="3">
        <f t="shared" si="64"/>
        <v>3</v>
      </c>
      <c r="K86" s="3" t="str">
        <f t="shared" si="52"/>
        <v>本大会3</v>
      </c>
      <c r="L86" s="3">
        <f t="shared" si="65"/>
        <v>8</v>
      </c>
      <c r="M86" s="3" t="str">
        <f t="shared" si="53"/>
        <v>8</v>
      </c>
      <c r="N86" s="3" t="str">
        <f t="shared" si="54"/>
        <v>0</v>
      </c>
      <c r="O86" s="3" t="str">
        <f t="shared" si="55"/>
        <v/>
      </c>
      <c r="P86" s="3" t="str">
        <f t="shared" si="56"/>
        <v>0</v>
      </c>
      <c r="Q86" s="68" t="str">
        <f t="shared" si="57"/>
        <v>フェンシング種目</v>
      </c>
      <c r="R86" s="69">
        <f t="shared" si="58"/>
        <v>0</v>
      </c>
      <c r="S86" s="72">
        <f t="shared" si="59"/>
        <v>76</v>
      </c>
      <c r="T86" s="66"/>
      <c r="U86" s="67"/>
      <c r="V86" s="67"/>
      <c r="W86" s="66"/>
      <c r="X86" s="67"/>
      <c r="Y86" s="66"/>
      <c r="Z86" s="79"/>
      <c r="AA86" s="78"/>
      <c r="AB86" s="67"/>
      <c r="AC86" s="79"/>
      <c r="AD86" s="78" t="str">
        <f t="shared" si="44"/>
        <v/>
      </c>
      <c r="AE86" s="79" t="str">
        <f t="shared" si="45"/>
        <v/>
      </c>
      <c r="AF86" s="78"/>
      <c r="AG86" s="67"/>
      <c r="AH86" s="79"/>
      <c r="AI86" s="82"/>
      <c r="AJ86" s="66"/>
      <c r="AK86" s="73"/>
      <c r="AL86" s="3">
        <f t="shared" si="60"/>
        <v>0</v>
      </c>
    </row>
    <row r="87" spans="1:38" ht="15" hidden="1" thickBot="1" x14ac:dyDescent="0.5">
      <c r="A87" s="3">
        <f t="shared" si="46"/>
        <v>0</v>
      </c>
      <c r="B87" s="3">
        <f t="shared" si="61"/>
        <v>11</v>
      </c>
      <c r="C87" s="3" t="str">
        <f t="shared" si="47"/>
        <v>中ブロ11</v>
      </c>
      <c r="D87" s="3" t="str">
        <f t="shared" si="48"/>
        <v>中ブロ0</v>
      </c>
      <c r="E87" s="3">
        <f t="shared" si="62"/>
        <v>1</v>
      </c>
      <c r="F87" s="3" t="str">
        <f t="shared" si="49"/>
        <v>中ブロ1</v>
      </c>
      <c r="G87" s="3">
        <f t="shared" si="63"/>
        <v>10</v>
      </c>
      <c r="H87" s="3" t="str">
        <f t="shared" si="50"/>
        <v>本大会10</v>
      </c>
      <c r="I87" s="3" t="str">
        <f t="shared" si="51"/>
        <v>本大会0</v>
      </c>
      <c r="J87" s="3">
        <f t="shared" si="64"/>
        <v>3</v>
      </c>
      <c r="K87" s="3" t="str">
        <f t="shared" si="52"/>
        <v>本大会3</v>
      </c>
      <c r="L87" s="3">
        <f t="shared" si="65"/>
        <v>8</v>
      </c>
      <c r="M87" s="3" t="str">
        <f t="shared" si="53"/>
        <v>8</v>
      </c>
      <c r="N87" s="3" t="str">
        <f t="shared" si="54"/>
        <v>0</v>
      </c>
      <c r="O87" s="3" t="str">
        <f t="shared" si="55"/>
        <v/>
      </c>
      <c r="P87" s="3" t="str">
        <f t="shared" si="56"/>
        <v>0</v>
      </c>
      <c r="Q87" s="68" t="str">
        <f t="shared" si="57"/>
        <v>フェンシング種目</v>
      </c>
      <c r="R87" s="69">
        <f t="shared" si="58"/>
        <v>0</v>
      </c>
      <c r="S87" s="72">
        <f t="shared" si="59"/>
        <v>77</v>
      </c>
      <c r="T87" s="66"/>
      <c r="U87" s="67"/>
      <c r="V87" s="67"/>
      <c r="W87" s="66"/>
      <c r="X87" s="67"/>
      <c r="Y87" s="66"/>
      <c r="Z87" s="79"/>
      <c r="AA87" s="78"/>
      <c r="AB87" s="67"/>
      <c r="AC87" s="79"/>
      <c r="AD87" s="78" t="str">
        <f t="shared" si="44"/>
        <v/>
      </c>
      <c r="AE87" s="79" t="str">
        <f t="shared" si="45"/>
        <v/>
      </c>
      <c r="AF87" s="78"/>
      <c r="AG87" s="67"/>
      <c r="AH87" s="79"/>
      <c r="AI87" s="82"/>
      <c r="AJ87" s="66"/>
      <c r="AK87" s="73"/>
      <c r="AL87" s="3">
        <f t="shared" si="60"/>
        <v>0</v>
      </c>
    </row>
    <row r="88" spans="1:38" ht="15" hidden="1" thickBot="1" x14ac:dyDescent="0.5">
      <c r="A88" s="3">
        <f t="shared" si="46"/>
        <v>0</v>
      </c>
      <c r="B88" s="3">
        <f t="shared" si="61"/>
        <v>11</v>
      </c>
      <c r="C88" s="3" t="str">
        <f t="shared" si="47"/>
        <v>中ブロ11</v>
      </c>
      <c r="D88" s="3" t="str">
        <f t="shared" si="48"/>
        <v>中ブロ0</v>
      </c>
      <c r="E88" s="3">
        <f t="shared" si="62"/>
        <v>1</v>
      </c>
      <c r="F88" s="3" t="str">
        <f t="shared" si="49"/>
        <v>中ブロ1</v>
      </c>
      <c r="G88" s="3">
        <f t="shared" si="63"/>
        <v>10</v>
      </c>
      <c r="H88" s="3" t="str">
        <f t="shared" si="50"/>
        <v>本大会10</v>
      </c>
      <c r="I88" s="3" t="str">
        <f t="shared" si="51"/>
        <v>本大会0</v>
      </c>
      <c r="J88" s="3">
        <f t="shared" si="64"/>
        <v>3</v>
      </c>
      <c r="K88" s="3" t="str">
        <f t="shared" si="52"/>
        <v>本大会3</v>
      </c>
      <c r="L88" s="3">
        <f t="shared" si="65"/>
        <v>8</v>
      </c>
      <c r="M88" s="3" t="str">
        <f t="shared" si="53"/>
        <v>8</v>
      </c>
      <c r="N88" s="3" t="str">
        <f t="shared" si="54"/>
        <v>0</v>
      </c>
      <c r="O88" s="3" t="str">
        <f t="shared" si="55"/>
        <v/>
      </c>
      <c r="P88" s="3" t="str">
        <f t="shared" si="56"/>
        <v>0</v>
      </c>
      <c r="Q88" s="68" t="str">
        <f t="shared" si="57"/>
        <v>フェンシング種目</v>
      </c>
      <c r="R88" s="69">
        <f t="shared" si="58"/>
        <v>0</v>
      </c>
      <c r="S88" s="72">
        <f t="shared" si="59"/>
        <v>78</v>
      </c>
      <c r="T88" s="66"/>
      <c r="U88" s="67"/>
      <c r="V88" s="67"/>
      <c r="W88" s="66"/>
      <c r="X88" s="67"/>
      <c r="Y88" s="66"/>
      <c r="Z88" s="79"/>
      <c r="AA88" s="78"/>
      <c r="AB88" s="67"/>
      <c r="AC88" s="79"/>
      <c r="AD88" s="78" t="str">
        <f t="shared" si="44"/>
        <v/>
      </c>
      <c r="AE88" s="79" t="str">
        <f t="shared" si="45"/>
        <v/>
      </c>
      <c r="AF88" s="78"/>
      <c r="AG88" s="67"/>
      <c r="AH88" s="79"/>
      <c r="AI88" s="82"/>
      <c r="AJ88" s="66"/>
      <c r="AK88" s="73"/>
      <c r="AL88" s="3">
        <f t="shared" si="60"/>
        <v>0</v>
      </c>
    </row>
    <row r="89" spans="1:38" ht="15" hidden="1" thickBot="1" x14ac:dyDescent="0.5">
      <c r="A89" s="3">
        <f t="shared" si="46"/>
        <v>0</v>
      </c>
      <c r="B89" s="3">
        <f t="shared" si="61"/>
        <v>11</v>
      </c>
      <c r="C89" s="3" t="str">
        <f t="shared" si="47"/>
        <v>中ブロ11</v>
      </c>
      <c r="D89" s="3" t="str">
        <f t="shared" si="48"/>
        <v>中ブロ0</v>
      </c>
      <c r="E89" s="3">
        <f t="shared" si="62"/>
        <v>1</v>
      </c>
      <c r="F89" s="3" t="str">
        <f t="shared" si="49"/>
        <v>中ブロ1</v>
      </c>
      <c r="G89" s="3">
        <f t="shared" si="63"/>
        <v>10</v>
      </c>
      <c r="H89" s="3" t="str">
        <f t="shared" si="50"/>
        <v>本大会10</v>
      </c>
      <c r="I89" s="3" t="str">
        <f t="shared" si="51"/>
        <v>本大会0</v>
      </c>
      <c r="J89" s="3">
        <f t="shared" si="64"/>
        <v>3</v>
      </c>
      <c r="K89" s="3" t="str">
        <f t="shared" si="52"/>
        <v>本大会3</v>
      </c>
      <c r="L89" s="3">
        <f t="shared" si="65"/>
        <v>8</v>
      </c>
      <c r="M89" s="3" t="str">
        <f t="shared" si="53"/>
        <v>8</v>
      </c>
      <c r="N89" s="3" t="str">
        <f t="shared" si="54"/>
        <v>0</v>
      </c>
      <c r="O89" s="3" t="str">
        <f t="shared" si="55"/>
        <v/>
      </c>
      <c r="P89" s="3" t="str">
        <f t="shared" si="56"/>
        <v>0</v>
      </c>
      <c r="Q89" s="68" t="str">
        <f t="shared" si="57"/>
        <v>フェンシング種目</v>
      </c>
      <c r="R89" s="69">
        <f t="shared" si="58"/>
        <v>0</v>
      </c>
      <c r="S89" s="72">
        <f t="shared" si="59"/>
        <v>79</v>
      </c>
      <c r="T89" s="66"/>
      <c r="U89" s="67"/>
      <c r="V89" s="67"/>
      <c r="W89" s="66"/>
      <c r="X89" s="67"/>
      <c r="Y89" s="66"/>
      <c r="Z89" s="79"/>
      <c r="AA89" s="78"/>
      <c r="AB89" s="67"/>
      <c r="AC89" s="79"/>
      <c r="AD89" s="78" t="str">
        <f t="shared" si="44"/>
        <v/>
      </c>
      <c r="AE89" s="79" t="str">
        <f t="shared" si="45"/>
        <v/>
      </c>
      <c r="AF89" s="78"/>
      <c r="AG89" s="67"/>
      <c r="AH89" s="79"/>
      <c r="AI89" s="82"/>
      <c r="AJ89" s="66"/>
      <c r="AK89" s="73"/>
      <c r="AL89" s="3">
        <f t="shared" si="60"/>
        <v>0</v>
      </c>
    </row>
    <row r="90" spans="1:38" ht="15" hidden="1" thickBot="1" x14ac:dyDescent="0.5">
      <c r="A90" s="3">
        <f t="shared" si="46"/>
        <v>0</v>
      </c>
      <c r="B90" s="3">
        <f t="shared" si="61"/>
        <v>11</v>
      </c>
      <c r="C90" s="3" t="str">
        <f t="shared" si="47"/>
        <v>中ブロ11</v>
      </c>
      <c r="D90" s="3" t="str">
        <f t="shared" si="48"/>
        <v>中ブロ0</v>
      </c>
      <c r="E90" s="3">
        <f t="shared" si="62"/>
        <v>1</v>
      </c>
      <c r="F90" s="3" t="str">
        <f t="shared" si="49"/>
        <v>中ブロ1</v>
      </c>
      <c r="G90" s="3">
        <f t="shared" si="63"/>
        <v>10</v>
      </c>
      <c r="H90" s="3" t="str">
        <f t="shared" si="50"/>
        <v>本大会10</v>
      </c>
      <c r="I90" s="3" t="str">
        <f t="shared" si="51"/>
        <v>本大会0</v>
      </c>
      <c r="J90" s="3">
        <f t="shared" si="64"/>
        <v>3</v>
      </c>
      <c r="K90" s="3" t="str">
        <f t="shared" si="52"/>
        <v>本大会3</v>
      </c>
      <c r="L90" s="3">
        <f t="shared" si="65"/>
        <v>8</v>
      </c>
      <c r="M90" s="3" t="str">
        <f t="shared" si="53"/>
        <v>8</v>
      </c>
      <c r="N90" s="3" t="str">
        <f t="shared" si="54"/>
        <v>0</v>
      </c>
      <c r="O90" s="3" t="str">
        <f t="shared" si="55"/>
        <v/>
      </c>
      <c r="P90" s="3" t="str">
        <f t="shared" si="56"/>
        <v>0</v>
      </c>
      <c r="Q90" s="68" t="str">
        <f t="shared" si="57"/>
        <v>フェンシング種目</v>
      </c>
      <c r="R90" s="69">
        <f t="shared" si="58"/>
        <v>0</v>
      </c>
      <c r="S90" s="72">
        <f t="shared" si="59"/>
        <v>80</v>
      </c>
      <c r="T90" s="66"/>
      <c r="U90" s="67"/>
      <c r="V90" s="67"/>
      <c r="W90" s="66"/>
      <c r="X90" s="67"/>
      <c r="Y90" s="66"/>
      <c r="Z90" s="79"/>
      <c r="AA90" s="78"/>
      <c r="AB90" s="67"/>
      <c r="AC90" s="79"/>
      <c r="AD90" s="78" t="str">
        <f t="shared" si="44"/>
        <v/>
      </c>
      <c r="AE90" s="79" t="str">
        <f t="shared" si="45"/>
        <v/>
      </c>
      <c r="AF90" s="78"/>
      <c r="AG90" s="67"/>
      <c r="AH90" s="79"/>
      <c r="AI90" s="82"/>
      <c r="AJ90" s="66"/>
      <c r="AK90" s="73"/>
      <c r="AL90" s="3">
        <f t="shared" si="60"/>
        <v>0</v>
      </c>
    </row>
    <row r="91" spans="1:38" ht="15" hidden="1" thickBot="1" x14ac:dyDescent="0.5">
      <c r="A91" s="3">
        <f t="shared" si="46"/>
        <v>0</v>
      </c>
      <c r="B91" s="3">
        <f t="shared" si="61"/>
        <v>11</v>
      </c>
      <c r="C91" s="3" t="str">
        <f t="shared" si="47"/>
        <v>中ブロ11</v>
      </c>
      <c r="D91" s="3" t="str">
        <f t="shared" si="48"/>
        <v>中ブロ0</v>
      </c>
      <c r="E91" s="3">
        <f t="shared" si="62"/>
        <v>1</v>
      </c>
      <c r="F91" s="3" t="str">
        <f t="shared" si="49"/>
        <v>中ブロ1</v>
      </c>
      <c r="G91" s="3">
        <f t="shared" si="63"/>
        <v>10</v>
      </c>
      <c r="H91" s="3" t="str">
        <f t="shared" si="50"/>
        <v>本大会10</v>
      </c>
      <c r="I91" s="3" t="str">
        <f t="shared" si="51"/>
        <v>本大会0</v>
      </c>
      <c r="J91" s="3">
        <f t="shared" si="64"/>
        <v>3</v>
      </c>
      <c r="K91" s="3" t="str">
        <f t="shared" si="52"/>
        <v>本大会3</v>
      </c>
      <c r="L91" s="3">
        <f t="shared" si="65"/>
        <v>8</v>
      </c>
      <c r="M91" s="3" t="str">
        <f t="shared" si="53"/>
        <v>8</v>
      </c>
      <c r="N91" s="3" t="str">
        <f t="shared" si="54"/>
        <v>0</v>
      </c>
      <c r="O91" s="3" t="str">
        <f t="shared" si="55"/>
        <v/>
      </c>
      <c r="P91" s="3" t="str">
        <f t="shared" si="56"/>
        <v>0</v>
      </c>
      <c r="Q91" s="68" t="str">
        <f t="shared" si="57"/>
        <v>フェンシング種目</v>
      </c>
      <c r="R91" s="69">
        <f t="shared" si="58"/>
        <v>0</v>
      </c>
      <c r="S91" s="72">
        <f t="shared" si="59"/>
        <v>81</v>
      </c>
      <c r="T91" s="66"/>
      <c r="U91" s="67"/>
      <c r="V91" s="67"/>
      <c r="W91" s="66"/>
      <c r="X91" s="67"/>
      <c r="Y91" s="66"/>
      <c r="Z91" s="79"/>
      <c r="AA91" s="78"/>
      <c r="AB91" s="67"/>
      <c r="AC91" s="79"/>
      <c r="AD91" s="78" t="str">
        <f t="shared" si="44"/>
        <v/>
      </c>
      <c r="AE91" s="79" t="str">
        <f t="shared" si="45"/>
        <v/>
      </c>
      <c r="AF91" s="78"/>
      <c r="AG91" s="67"/>
      <c r="AH91" s="79"/>
      <c r="AI91" s="82"/>
      <c r="AJ91" s="66"/>
      <c r="AK91" s="73"/>
      <c r="AL91" s="3">
        <f t="shared" si="60"/>
        <v>0</v>
      </c>
    </row>
    <row r="92" spans="1:38" ht="15" hidden="1" thickBot="1" x14ac:dyDescent="0.5">
      <c r="A92" s="3">
        <f t="shared" si="46"/>
        <v>0</v>
      </c>
      <c r="B92" s="3">
        <f t="shared" si="61"/>
        <v>11</v>
      </c>
      <c r="C92" s="3" t="str">
        <f t="shared" si="47"/>
        <v>中ブロ11</v>
      </c>
      <c r="D92" s="3" t="str">
        <f t="shared" si="48"/>
        <v>中ブロ0</v>
      </c>
      <c r="E92" s="3">
        <f t="shared" si="62"/>
        <v>1</v>
      </c>
      <c r="F92" s="3" t="str">
        <f t="shared" si="49"/>
        <v>中ブロ1</v>
      </c>
      <c r="G92" s="3">
        <f t="shared" si="63"/>
        <v>10</v>
      </c>
      <c r="H92" s="3" t="str">
        <f t="shared" si="50"/>
        <v>本大会10</v>
      </c>
      <c r="I92" s="3" t="str">
        <f t="shared" si="51"/>
        <v>本大会0</v>
      </c>
      <c r="J92" s="3">
        <f t="shared" si="64"/>
        <v>3</v>
      </c>
      <c r="K92" s="3" t="str">
        <f t="shared" si="52"/>
        <v>本大会3</v>
      </c>
      <c r="L92" s="3">
        <f t="shared" si="65"/>
        <v>8</v>
      </c>
      <c r="M92" s="3" t="str">
        <f t="shared" si="53"/>
        <v>8</v>
      </c>
      <c r="N92" s="3" t="str">
        <f t="shared" si="54"/>
        <v>0</v>
      </c>
      <c r="O92" s="3" t="str">
        <f t="shared" si="55"/>
        <v/>
      </c>
      <c r="P92" s="3" t="str">
        <f t="shared" si="56"/>
        <v>0</v>
      </c>
      <c r="Q92" s="68" t="str">
        <f t="shared" si="57"/>
        <v>フェンシング種目</v>
      </c>
      <c r="R92" s="69">
        <f t="shared" si="58"/>
        <v>0</v>
      </c>
      <c r="S92" s="72">
        <f t="shared" si="59"/>
        <v>82</v>
      </c>
      <c r="T92" s="66"/>
      <c r="U92" s="67"/>
      <c r="V92" s="67"/>
      <c r="W92" s="66"/>
      <c r="X92" s="67"/>
      <c r="Y92" s="66"/>
      <c r="Z92" s="79"/>
      <c r="AA92" s="78"/>
      <c r="AB92" s="67"/>
      <c r="AC92" s="79"/>
      <c r="AD92" s="78" t="str">
        <f t="shared" ref="AD92:AD123" si="66">IF(AA92="選手団","○","")</f>
        <v/>
      </c>
      <c r="AE92" s="79" t="str">
        <f t="shared" si="45"/>
        <v/>
      </c>
      <c r="AF92" s="78"/>
      <c r="AG92" s="67"/>
      <c r="AH92" s="79"/>
      <c r="AI92" s="82"/>
      <c r="AJ92" s="66"/>
      <c r="AK92" s="73"/>
      <c r="AL92" s="3">
        <f t="shared" si="60"/>
        <v>0</v>
      </c>
    </row>
    <row r="93" spans="1:38" ht="15" hidden="1" thickBot="1" x14ac:dyDescent="0.5">
      <c r="A93" s="3">
        <f t="shared" si="46"/>
        <v>0</v>
      </c>
      <c r="B93" s="3">
        <f t="shared" si="61"/>
        <v>11</v>
      </c>
      <c r="C93" s="3" t="str">
        <f t="shared" si="47"/>
        <v>中ブロ11</v>
      </c>
      <c r="D93" s="3" t="str">
        <f t="shared" si="48"/>
        <v>中ブロ0</v>
      </c>
      <c r="E93" s="3">
        <f t="shared" si="62"/>
        <v>1</v>
      </c>
      <c r="F93" s="3" t="str">
        <f t="shared" si="49"/>
        <v>中ブロ1</v>
      </c>
      <c r="G93" s="3">
        <f t="shared" si="63"/>
        <v>10</v>
      </c>
      <c r="H93" s="3" t="str">
        <f t="shared" si="50"/>
        <v>本大会10</v>
      </c>
      <c r="I93" s="3" t="str">
        <f t="shared" si="51"/>
        <v>本大会0</v>
      </c>
      <c r="J93" s="3">
        <f t="shared" si="64"/>
        <v>3</v>
      </c>
      <c r="K93" s="3" t="str">
        <f t="shared" si="52"/>
        <v>本大会3</v>
      </c>
      <c r="L93" s="3">
        <f t="shared" si="65"/>
        <v>8</v>
      </c>
      <c r="M93" s="3" t="str">
        <f t="shared" si="53"/>
        <v>8</v>
      </c>
      <c r="N93" s="3" t="str">
        <f t="shared" si="54"/>
        <v>0</v>
      </c>
      <c r="O93" s="3" t="str">
        <f t="shared" si="55"/>
        <v/>
      </c>
      <c r="P93" s="3" t="str">
        <f t="shared" si="56"/>
        <v>0</v>
      </c>
      <c r="Q93" s="68" t="str">
        <f t="shared" si="57"/>
        <v>フェンシング種目</v>
      </c>
      <c r="R93" s="69">
        <f t="shared" si="58"/>
        <v>0</v>
      </c>
      <c r="S93" s="72">
        <f t="shared" si="59"/>
        <v>83</v>
      </c>
      <c r="T93" s="66"/>
      <c r="U93" s="67"/>
      <c r="V93" s="67"/>
      <c r="W93" s="66"/>
      <c r="X93" s="67"/>
      <c r="Y93" s="66"/>
      <c r="Z93" s="79"/>
      <c r="AA93" s="78"/>
      <c r="AB93" s="67"/>
      <c r="AC93" s="79"/>
      <c r="AD93" s="78" t="str">
        <f t="shared" si="66"/>
        <v/>
      </c>
      <c r="AE93" s="79" t="str">
        <f t="shared" ref="AE93:AE124" si="67">IF(AD93="○","－",IF(AB93="選手団","○",""))</f>
        <v/>
      </c>
      <c r="AF93" s="78"/>
      <c r="AG93" s="67"/>
      <c r="AH93" s="79"/>
      <c r="AI93" s="82"/>
      <c r="AJ93" s="66"/>
      <c r="AK93" s="73"/>
      <c r="AL93" s="3">
        <f t="shared" si="60"/>
        <v>0</v>
      </c>
    </row>
    <row r="94" spans="1:38" ht="15" hidden="1" thickBot="1" x14ac:dyDescent="0.5">
      <c r="A94" s="3">
        <f t="shared" si="46"/>
        <v>0</v>
      </c>
      <c r="B94" s="3">
        <f t="shared" si="61"/>
        <v>11</v>
      </c>
      <c r="C94" s="3" t="str">
        <f t="shared" si="47"/>
        <v>中ブロ11</v>
      </c>
      <c r="D94" s="3" t="str">
        <f t="shared" si="48"/>
        <v>中ブロ0</v>
      </c>
      <c r="E94" s="3">
        <f t="shared" si="62"/>
        <v>1</v>
      </c>
      <c r="F94" s="3" t="str">
        <f t="shared" si="49"/>
        <v>中ブロ1</v>
      </c>
      <c r="G94" s="3">
        <f t="shared" si="63"/>
        <v>10</v>
      </c>
      <c r="H94" s="3" t="str">
        <f t="shared" si="50"/>
        <v>本大会10</v>
      </c>
      <c r="I94" s="3" t="str">
        <f t="shared" si="51"/>
        <v>本大会0</v>
      </c>
      <c r="J94" s="3">
        <f t="shared" si="64"/>
        <v>3</v>
      </c>
      <c r="K94" s="3" t="str">
        <f t="shared" si="52"/>
        <v>本大会3</v>
      </c>
      <c r="L94" s="3">
        <f t="shared" si="65"/>
        <v>8</v>
      </c>
      <c r="M94" s="3" t="str">
        <f t="shared" si="53"/>
        <v>8</v>
      </c>
      <c r="N94" s="3" t="str">
        <f t="shared" si="54"/>
        <v>0</v>
      </c>
      <c r="O94" s="3" t="str">
        <f t="shared" si="55"/>
        <v/>
      </c>
      <c r="P94" s="3" t="str">
        <f t="shared" si="56"/>
        <v>0</v>
      </c>
      <c r="Q94" s="68" t="str">
        <f t="shared" si="57"/>
        <v>フェンシング種目</v>
      </c>
      <c r="R94" s="69">
        <f t="shared" si="58"/>
        <v>0</v>
      </c>
      <c r="S94" s="72">
        <f t="shared" si="59"/>
        <v>84</v>
      </c>
      <c r="T94" s="66"/>
      <c r="U94" s="67"/>
      <c r="V94" s="67"/>
      <c r="W94" s="66"/>
      <c r="X94" s="67"/>
      <c r="Y94" s="66"/>
      <c r="Z94" s="79"/>
      <c r="AA94" s="78"/>
      <c r="AB94" s="67"/>
      <c r="AC94" s="79"/>
      <c r="AD94" s="78" t="str">
        <f t="shared" si="66"/>
        <v/>
      </c>
      <c r="AE94" s="79" t="str">
        <f t="shared" si="67"/>
        <v/>
      </c>
      <c r="AF94" s="78"/>
      <c r="AG94" s="67"/>
      <c r="AH94" s="79"/>
      <c r="AI94" s="82"/>
      <c r="AJ94" s="66"/>
      <c r="AK94" s="73"/>
      <c r="AL94" s="3">
        <f t="shared" si="60"/>
        <v>0</v>
      </c>
    </row>
    <row r="95" spans="1:38" ht="15" hidden="1" thickBot="1" x14ac:dyDescent="0.5">
      <c r="A95" s="3">
        <f t="shared" si="46"/>
        <v>0</v>
      </c>
      <c r="B95" s="3">
        <f t="shared" si="61"/>
        <v>11</v>
      </c>
      <c r="C95" s="3" t="str">
        <f t="shared" si="47"/>
        <v>中ブロ11</v>
      </c>
      <c r="D95" s="3" t="str">
        <f t="shared" si="48"/>
        <v>中ブロ0</v>
      </c>
      <c r="E95" s="3">
        <f t="shared" si="62"/>
        <v>1</v>
      </c>
      <c r="F95" s="3" t="str">
        <f t="shared" si="49"/>
        <v>中ブロ1</v>
      </c>
      <c r="G95" s="3">
        <f t="shared" si="63"/>
        <v>10</v>
      </c>
      <c r="H95" s="3" t="str">
        <f t="shared" si="50"/>
        <v>本大会10</v>
      </c>
      <c r="I95" s="3" t="str">
        <f t="shared" si="51"/>
        <v>本大会0</v>
      </c>
      <c r="J95" s="3">
        <f t="shared" si="64"/>
        <v>3</v>
      </c>
      <c r="K95" s="3" t="str">
        <f t="shared" si="52"/>
        <v>本大会3</v>
      </c>
      <c r="L95" s="3">
        <f t="shared" si="65"/>
        <v>8</v>
      </c>
      <c r="M95" s="3" t="str">
        <f t="shared" si="53"/>
        <v>8</v>
      </c>
      <c r="N95" s="3" t="str">
        <f t="shared" si="54"/>
        <v>0</v>
      </c>
      <c r="O95" s="3" t="str">
        <f t="shared" si="55"/>
        <v/>
      </c>
      <c r="P95" s="3" t="str">
        <f t="shared" si="56"/>
        <v>0</v>
      </c>
      <c r="Q95" s="68" t="str">
        <f t="shared" si="57"/>
        <v>フェンシング種目</v>
      </c>
      <c r="R95" s="69">
        <f t="shared" si="58"/>
        <v>0</v>
      </c>
      <c r="S95" s="72">
        <f t="shared" si="59"/>
        <v>85</v>
      </c>
      <c r="T95" s="66"/>
      <c r="U95" s="67"/>
      <c r="V95" s="67"/>
      <c r="W95" s="66"/>
      <c r="X95" s="67"/>
      <c r="Y95" s="66"/>
      <c r="Z95" s="79"/>
      <c r="AA95" s="78"/>
      <c r="AB95" s="67"/>
      <c r="AC95" s="79"/>
      <c r="AD95" s="78" t="str">
        <f t="shared" si="66"/>
        <v/>
      </c>
      <c r="AE95" s="79" t="str">
        <f t="shared" si="67"/>
        <v/>
      </c>
      <c r="AF95" s="78"/>
      <c r="AG95" s="67"/>
      <c r="AH95" s="79"/>
      <c r="AI95" s="82"/>
      <c r="AJ95" s="66"/>
      <c r="AK95" s="73"/>
      <c r="AL95" s="3">
        <f t="shared" si="60"/>
        <v>0</v>
      </c>
    </row>
    <row r="96" spans="1:38" ht="15" hidden="1" thickBot="1" x14ac:dyDescent="0.5">
      <c r="A96" s="3">
        <f t="shared" si="46"/>
        <v>0</v>
      </c>
      <c r="B96" s="3">
        <f t="shared" si="61"/>
        <v>11</v>
      </c>
      <c r="C96" s="3" t="str">
        <f t="shared" si="47"/>
        <v>中ブロ11</v>
      </c>
      <c r="D96" s="3" t="str">
        <f t="shared" si="48"/>
        <v>中ブロ0</v>
      </c>
      <c r="E96" s="3">
        <f t="shared" si="62"/>
        <v>1</v>
      </c>
      <c r="F96" s="3" t="str">
        <f t="shared" si="49"/>
        <v>中ブロ1</v>
      </c>
      <c r="G96" s="3">
        <f t="shared" si="63"/>
        <v>10</v>
      </c>
      <c r="H96" s="3" t="str">
        <f t="shared" si="50"/>
        <v>本大会10</v>
      </c>
      <c r="I96" s="3" t="str">
        <f t="shared" si="51"/>
        <v>本大会0</v>
      </c>
      <c r="J96" s="3">
        <f t="shared" si="64"/>
        <v>3</v>
      </c>
      <c r="K96" s="3" t="str">
        <f t="shared" si="52"/>
        <v>本大会3</v>
      </c>
      <c r="L96" s="3">
        <f t="shared" si="65"/>
        <v>8</v>
      </c>
      <c r="M96" s="3" t="str">
        <f t="shared" si="53"/>
        <v>8</v>
      </c>
      <c r="N96" s="3" t="str">
        <f t="shared" si="54"/>
        <v>0</v>
      </c>
      <c r="O96" s="3" t="str">
        <f t="shared" si="55"/>
        <v/>
      </c>
      <c r="P96" s="3" t="str">
        <f t="shared" si="56"/>
        <v>0</v>
      </c>
      <c r="Q96" s="68" t="str">
        <f t="shared" si="57"/>
        <v>フェンシング種目</v>
      </c>
      <c r="R96" s="69">
        <f t="shared" si="58"/>
        <v>0</v>
      </c>
      <c r="S96" s="72">
        <f t="shared" si="59"/>
        <v>86</v>
      </c>
      <c r="T96" s="66"/>
      <c r="U96" s="67"/>
      <c r="V96" s="67"/>
      <c r="W96" s="66"/>
      <c r="X96" s="67"/>
      <c r="Y96" s="66"/>
      <c r="Z96" s="79"/>
      <c r="AA96" s="78"/>
      <c r="AB96" s="67"/>
      <c r="AC96" s="79"/>
      <c r="AD96" s="78" t="str">
        <f t="shared" si="66"/>
        <v/>
      </c>
      <c r="AE96" s="79" t="str">
        <f t="shared" si="67"/>
        <v/>
      </c>
      <c r="AF96" s="78"/>
      <c r="AG96" s="67"/>
      <c r="AH96" s="79"/>
      <c r="AI96" s="82"/>
      <c r="AJ96" s="66"/>
      <c r="AK96" s="73"/>
      <c r="AL96" s="3">
        <f t="shared" si="60"/>
        <v>0</v>
      </c>
    </row>
    <row r="97" spans="1:38" ht="15" hidden="1" thickBot="1" x14ac:dyDescent="0.5">
      <c r="A97" s="3">
        <f t="shared" si="46"/>
        <v>0</v>
      </c>
      <c r="B97" s="3">
        <f t="shared" si="61"/>
        <v>11</v>
      </c>
      <c r="C97" s="3" t="str">
        <f t="shared" si="47"/>
        <v>中ブロ11</v>
      </c>
      <c r="D97" s="3" t="str">
        <f t="shared" si="48"/>
        <v>中ブロ0</v>
      </c>
      <c r="E97" s="3">
        <f t="shared" si="62"/>
        <v>1</v>
      </c>
      <c r="F97" s="3" t="str">
        <f t="shared" si="49"/>
        <v>中ブロ1</v>
      </c>
      <c r="G97" s="3">
        <f t="shared" si="63"/>
        <v>10</v>
      </c>
      <c r="H97" s="3" t="str">
        <f t="shared" si="50"/>
        <v>本大会10</v>
      </c>
      <c r="I97" s="3" t="str">
        <f t="shared" si="51"/>
        <v>本大会0</v>
      </c>
      <c r="J97" s="3">
        <f t="shared" si="64"/>
        <v>3</v>
      </c>
      <c r="K97" s="3" t="str">
        <f t="shared" si="52"/>
        <v>本大会3</v>
      </c>
      <c r="L97" s="3">
        <f t="shared" si="65"/>
        <v>8</v>
      </c>
      <c r="M97" s="3" t="str">
        <f t="shared" si="53"/>
        <v>8</v>
      </c>
      <c r="N97" s="3" t="str">
        <f t="shared" si="54"/>
        <v>0</v>
      </c>
      <c r="O97" s="3" t="str">
        <f t="shared" si="55"/>
        <v/>
      </c>
      <c r="P97" s="3" t="str">
        <f t="shared" si="56"/>
        <v>0</v>
      </c>
      <c r="Q97" s="68" t="str">
        <f t="shared" si="57"/>
        <v>フェンシング種目</v>
      </c>
      <c r="R97" s="69">
        <f t="shared" si="58"/>
        <v>0</v>
      </c>
      <c r="S97" s="72">
        <f t="shared" si="59"/>
        <v>87</v>
      </c>
      <c r="T97" s="66"/>
      <c r="U97" s="67"/>
      <c r="V97" s="67"/>
      <c r="W97" s="66"/>
      <c r="X97" s="67"/>
      <c r="Y97" s="66"/>
      <c r="Z97" s="79"/>
      <c r="AA97" s="78"/>
      <c r="AB97" s="67"/>
      <c r="AC97" s="79"/>
      <c r="AD97" s="78" t="str">
        <f t="shared" si="66"/>
        <v/>
      </c>
      <c r="AE97" s="79" t="str">
        <f t="shared" si="67"/>
        <v/>
      </c>
      <c r="AF97" s="78"/>
      <c r="AG97" s="67"/>
      <c r="AH97" s="79"/>
      <c r="AI97" s="82"/>
      <c r="AJ97" s="66"/>
      <c r="AK97" s="73"/>
      <c r="AL97" s="3">
        <f t="shared" si="60"/>
        <v>0</v>
      </c>
    </row>
    <row r="98" spans="1:38" ht="15" hidden="1" thickBot="1" x14ac:dyDescent="0.5">
      <c r="A98" s="3">
        <f t="shared" si="46"/>
        <v>0</v>
      </c>
      <c r="B98" s="3">
        <f t="shared" si="61"/>
        <v>11</v>
      </c>
      <c r="C98" s="3" t="str">
        <f t="shared" si="47"/>
        <v>中ブロ11</v>
      </c>
      <c r="D98" s="3" t="str">
        <f t="shared" si="48"/>
        <v>中ブロ0</v>
      </c>
      <c r="E98" s="3">
        <f t="shared" si="62"/>
        <v>1</v>
      </c>
      <c r="F98" s="3" t="str">
        <f t="shared" si="49"/>
        <v>中ブロ1</v>
      </c>
      <c r="G98" s="3">
        <f t="shared" si="63"/>
        <v>10</v>
      </c>
      <c r="H98" s="3" t="str">
        <f t="shared" si="50"/>
        <v>本大会10</v>
      </c>
      <c r="I98" s="3" t="str">
        <f t="shared" si="51"/>
        <v>本大会0</v>
      </c>
      <c r="J98" s="3">
        <f t="shared" si="64"/>
        <v>3</v>
      </c>
      <c r="K98" s="3" t="str">
        <f t="shared" si="52"/>
        <v>本大会3</v>
      </c>
      <c r="L98" s="3">
        <f t="shared" si="65"/>
        <v>8</v>
      </c>
      <c r="M98" s="3" t="str">
        <f t="shared" si="53"/>
        <v>8</v>
      </c>
      <c r="N98" s="3" t="str">
        <f t="shared" si="54"/>
        <v>0</v>
      </c>
      <c r="O98" s="3" t="str">
        <f t="shared" si="55"/>
        <v/>
      </c>
      <c r="P98" s="3" t="str">
        <f t="shared" si="56"/>
        <v>0</v>
      </c>
      <c r="Q98" s="68" t="str">
        <f t="shared" si="57"/>
        <v>フェンシング種目</v>
      </c>
      <c r="R98" s="69">
        <f t="shared" si="58"/>
        <v>0</v>
      </c>
      <c r="S98" s="72">
        <f t="shared" si="59"/>
        <v>88</v>
      </c>
      <c r="T98" s="66"/>
      <c r="U98" s="67"/>
      <c r="V98" s="67"/>
      <c r="W98" s="66"/>
      <c r="X98" s="67"/>
      <c r="Y98" s="66"/>
      <c r="Z98" s="79"/>
      <c r="AA98" s="78"/>
      <c r="AB98" s="67"/>
      <c r="AC98" s="79"/>
      <c r="AD98" s="78" t="str">
        <f t="shared" si="66"/>
        <v/>
      </c>
      <c r="AE98" s="79" t="str">
        <f t="shared" si="67"/>
        <v/>
      </c>
      <c r="AF98" s="78"/>
      <c r="AG98" s="67"/>
      <c r="AH98" s="79"/>
      <c r="AI98" s="82"/>
      <c r="AJ98" s="66"/>
      <c r="AK98" s="73"/>
      <c r="AL98" s="3">
        <f t="shared" si="60"/>
        <v>0</v>
      </c>
    </row>
    <row r="99" spans="1:38" ht="15" hidden="1" thickBot="1" x14ac:dyDescent="0.5">
      <c r="A99" s="3">
        <f t="shared" si="46"/>
        <v>0</v>
      </c>
      <c r="B99" s="3">
        <f t="shared" si="61"/>
        <v>11</v>
      </c>
      <c r="C99" s="3" t="str">
        <f t="shared" si="47"/>
        <v>中ブロ11</v>
      </c>
      <c r="D99" s="3" t="str">
        <f t="shared" si="48"/>
        <v>中ブロ0</v>
      </c>
      <c r="E99" s="3">
        <f t="shared" si="62"/>
        <v>1</v>
      </c>
      <c r="F99" s="3" t="str">
        <f t="shared" si="49"/>
        <v>中ブロ1</v>
      </c>
      <c r="G99" s="3">
        <f t="shared" si="63"/>
        <v>10</v>
      </c>
      <c r="H99" s="3" t="str">
        <f t="shared" si="50"/>
        <v>本大会10</v>
      </c>
      <c r="I99" s="3" t="str">
        <f t="shared" si="51"/>
        <v>本大会0</v>
      </c>
      <c r="J99" s="3">
        <f t="shared" si="64"/>
        <v>3</v>
      </c>
      <c r="K99" s="3" t="str">
        <f t="shared" si="52"/>
        <v>本大会3</v>
      </c>
      <c r="L99" s="3">
        <f t="shared" si="65"/>
        <v>8</v>
      </c>
      <c r="M99" s="3" t="str">
        <f t="shared" si="53"/>
        <v>8</v>
      </c>
      <c r="N99" s="3" t="str">
        <f t="shared" si="54"/>
        <v>0</v>
      </c>
      <c r="O99" s="3" t="str">
        <f t="shared" si="55"/>
        <v/>
      </c>
      <c r="P99" s="3" t="str">
        <f t="shared" si="56"/>
        <v>0</v>
      </c>
      <c r="Q99" s="68" t="str">
        <f t="shared" si="57"/>
        <v>フェンシング種目</v>
      </c>
      <c r="R99" s="69">
        <f t="shared" si="58"/>
        <v>0</v>
      </c>
      <c r="S99" s="72">
        <f t="shared" si="59"/>
        <v>89</v>
      </c>
      <c r="T99" s="66"/>
      <c r="U99" s="67"/>
      <c r="V99" s="67"/>
      <c r="W99" s="66"/>
      <c r="X99" s="67"/>
      <c r="Y99" s="66"/>
      <c r="Z99" s="79"/>
      <c r="AA99" s="78"/>
      <c r="AB99" s="67"/>
      <c r="AC99" s="79"/>
      <c r="AD99" s="78" t="str">
        <f t="shared" si="66"/>
        <v/>
      </c>
      <c r="AE99" s="79" t="str">
        <f t="shared" si="67"/>
        <v/>
      </c>
      <c r="AF99" s="78"/>
      <c r="AG99" s="67"/>
      <c r="AH99" s="79"/>
      <c r="AI99" s="82"/>
      <c r="AJ99" s="66"/>
      <c r="AK99" s="73"/>
      <c r="AL99" s="3">
        <f t="shared" si="60"/>
        <v>0</v>
      </c>
    </row>
    <row r="100" spans="1:38" ht="15" hidden="1" thickBot="1" x14ac:dyDescent="0.5">
      <c r="A100" s="3">
        <f t="shared" si="46"/>
        <v>0</v>
      </c>
      <c r="B100" s="3">
        <f t="shared" si="61"/>
        <v>11</v>
      </c>
      <c r="C100" s="3" t="str">
        <f t="shared" si="47"/>
        <v>中ブロ11</v>
      </c>
      <c r="D100" s="3" t="str">
        <f t="shared" si="48"/>
        <v>中ブロ0</v>
      </c>
      <c r="E100" s="3">
        <f t="shared" si="62"/>
        <v>1</v>
      </c>
      <c r="F100" s="3" t="str">
        <f t="shared" si="49"/>
        <v>中ブロ1</v>
      </c>
      <c r="G100" s="3">
        <f t="shared" si="63"/>
        <v>10</v>
      </c>
      <c r="H100" s="3" t="str">
        <f t="shared" si="50"/>
        <v>本大会10</v>
      </c>
      <c r="I100" s="3" t="str">
        <f t="shared" si="51"/>
        <v>本大会0</v>
      </c>
      <c r="J100" s="3">
        <f t="shared" si="64"/>
        <v>3</v>
      </c>
      <c r="K100" s="3" t="str">
        <f t="shared" si="52"/>
        <v>本大会3</v>
      </c>
      <c r="L100" s="3">
        <f t="shared" si="65"/>
        <v>8</v>
      </c>
      <c r="M100" s="3" t="str">
        <f t="shared" si="53"/>
        <v>8</v>
      </c>
      <c r="N100" s="3" t="str">
        <f t="shared" si="54"/>
        <v>0</v>
      </c>
      <c r="O100" s="3" t="str">
        <f t="shared" si="55"/>
        <v/>
      </c>
      <c r="P100" s="3" t="str">
        <f t="shared" si="56"/>
        <v>0</v>
      </c>
      <c r="Q100" s="68" t="str">
        <f t="shared" si="57"/>
        <v>フェンシング種目</v>
      </c>
      <c r="R100" s="69">
        <f t="shared" si="58"/>
        <v>0</v>
      </c>
      <c r="S100" s="72">
        <f t="shared" si="59"/>
        <v>90</v>
      </c>
      <c r="T100" s="66"/>
      <c r="U100" s="67"/>
      <c r="V100" s="67"/>
      <c r="W100" s="66"/>
      <c r="X100" s="67"/>
      <c r="Y100" s="66"/>
      <c r="Z100" s="79"/>
      <c r="AA100" s="78"/>
      <c r="AB100" s="67"/>
      <c r="AC100" s="79"/>
      <c r="AD100" s="78" t="str">
        <f t="shared" si="66"/>
        <v/>
      </c>
      <c r="AE100" s="79" t="str">
        <f t="shared" si="67"/>
        <v/>
      </c>
      <c r="AF100" s="78"/>
      <c r="AG100" s="67"/>
      <c r="AH100" s="79"/>
      <c r="AI100" s="82"/>
      <c r="AJ100" s="66"/>
      <c r="AK100" s="73"/>
      <c r="AL100" s="3">
        <f t="shared" si="60"/>
        <v>0</v>
      </c>
    </row>
    <row r="101" spans="1:38" ht="15" hidden="1" thickBot="1" x14ac:dyDescent="0.5">
      <c r="A101" s="3">
        <f t="shared" si="46"/>
        <v>0</v>
      </c>
      <c r="B101" s="3">
        <f t="shared" si="61"/>
        <v>11</v>
      </c>
      <c r="C101" s="3" t="str">
        <f t="shared" si="47"/>
        <v>中ブロ11</v>
      </c>
      <c r="D101" s="3" t="str">
        <f t="shared" si="48"/>
        <v>中ブロ0</v>
      </c>
      <c r="E101" s="3">
        <f t="shared" si="62"/>
        <v>1</v>
      </c>
      <c r="F101" s="3" t="str">
        <f t="shared" si="49"/>
        <v>中ブロ1</v>
      </c>
      <c r="G101" s="3">
        <f t="shared" si="63"/>
        <v>10</v>
      </c>
      <c r="H101" s="3" t="str">
        <f t="shared" si="50"/>
        <v>本大会10</v>
      </c>
      <c r="I101" s="3" t="str">
        <f t="shared" si="51"/>
        <v>本大会0</v>
      </c>
      <c r="J101" s="3">
        <f t="shared" si="64"/>
        <v>3</v>
      </c>
      <c r="K101" s="3" t="str">
        <f t="shared" si="52"/>
        <v>本大会3</v>
      </c>
      <c r="L101" s="3">
        <f t="shared" si="65"/>
        <v>8</v>
      </c>
      <c r="M101" s="3" t="str">
        <f t="shared" si="53"/>
        <v>8</v>
      </c>
      <c r="N101" s="3" t="str">
        <f t="shared" si="54"/>
        <v>0</v>
      </c>
      <c r="O101" s="3" t="str">
        <f t="shared" si="55"/>
        <v/>
      </c>
      <c r="P101" s="3" t="str">
        <f t="shared" si="56"/>
        <v>0</v>
      </c>
      <c r="Q101" s="68" t="str">
        <f t="shared" si="57"/>
        <v>フェンシング種目</v>
      </c>
      <c r="R101" s="69">
        <f t="shared" si="58"/>
        <v>0</v>
      </c>
      <c r="S101" s="72">
        <f t="shared" si="59"/>
        <v>91</v>
      </c>
      <c r="T101" s="66"/>
      <c r="U101" s="67"/>
      <c r="V101" s="67"/>
      <c r="W101" s="66"/>
      <c r="X101" s="67"/>
      <c r="Y101" s="66"/>
      <c r="Z101" s="79"/>
      <c r="AA101" s="78"/>
      <c r="AB101" s="67"/>
      <c r="AC101" s="79"/>
      <c r="AD101" s="78" t="str">
        <f t="shared" si="66"/>
        <v/>
      </c>
      <c r="AE101" s="79" t="str">
        <f t="shared" si="67"/>
        <v/>
      </c>
      <c r="AF101" s="78"/>
      <c r="AG101" s="67"/>
      <c r="AH101" s="79"/>
      <c r="AI101" s="82"/>
      <c r="AJ101" s="66"/>
      <c r="AK101" s="73"/>
      <c r="AL101" s="3">
        <f t="shared" si="60"/>
        <v>0</v>
      </c>
    </row>
    <row r="102" spans="1:38" ht="15" hidden="1" thickBot="1" x14ac:dyDescent="0.5">
      <c r="A102" s="3">
        <f t="shared" si="46"/>
        <v>0</v>
      </c>
      <c r="B102" s="3">
        <f t="shared" si="61"/>
        <v>11</v>
      </c>
      <c r="C102" s="3" t="str">
        <f t="shared" si="47"/>
        <v>中ブロ11</v>
      </c>
      <c r="D102" s="3" t="str">
        <f t="shared" si="48"/>
        <v>中ブロ0</v>
      </c>
      <c r="E102" s="3">
        <f t="shared" si="62"/>
        <v>1</v>
      </c>
      <c r="F102" s="3" t="str">
        <f t="shared" si="49"/>
        <v>中ブロ1</v>
      </c>
      <c r="G102" s="3">
        <f t="shared" si="63"/>
        <v>10</v>
      </c>
      <c r="H102" s="3" t="str">
        <f t="shared" si="50"/>
        <v>本大会10</v>
      </c>
      <c r="I102" s="3" t="str">
        <f t="shared" si="51"/>
        <v>本大会0</v>
      </c>
      <c r="J102" s="3">
        <f t="shared" si="64"/>
        <v>3</v>
      </c>
      <c r="K102" s="3" t="str">
        <f t="shared" si="52"/>
        <v>本大会3</v>
      </c>
      <c r="L102" s="3">
        <f t="shared" si="65"/>
        <v>8</v>
      </c>
      <c r="M102" s="3" t="str">
        <f t="shared" si="53"/>
        <v>8</v>
      </c>
      <c r="N102" s="3" t="str">
        <f t="shared" si="54"/>
        <v>0</v>
      </c>
      <c r="O102" s="3" t="str">
        <f t="shared" si="55"/>
        <v/>
      </c>
      <c r="P102" s="3" t="str">
        <f t="shared" si="56"/>
        <v>0</v>
      </c>
      <c r="Q102" s="68" t="str">
        <f t="shared" si="57"/>
        <v>フェンシング種目</v>
      </c>
      <c r="R102" s="69">
        <f t="shared" si="58"/>
        <v>0</v>
      </c>
      <c r="S102" s="72">
        <f t="shared" si="59"/>
        <v>92</v>
      </c>
      <c r="T102" s="66"/>
      <c r="U102" s="67"/>
      <c r="V102" s="67"/>
      <c r="W102" s="66"/>
      <c r="X102" s="67"/>
      <c r="Y102" s="66"/>
      <c r="Z102" s="79"/>
      <c r="AA102" s="78"/>
      <c r="AB102" s="67"/>
      <c r="AC102" s="79"/>
      <c r="AD102" s="78" t="str">
        <f t="shared" si="66"/>
        <v/>
      </c>
      <c r="AE102" s="79" t="str">
        <f t="shared" si="67"/>
        <v/>
      </c>
      <c r="AF102" s="78"/>
      <c r="AG102" s="67"/>
      <c r="AH102" s="79"/>
      <c r="AI102" s="82"/>
      <c r="AJ102" s="66"/>
      <c r="AK102" s="73"/>
      <c r="AL102" s="3">
        <f t="shared" si="60"/>
        <v>0</v>
      </c>
    </row>
    <row r="103" spans="1:38" ht="15" hidden="1" thickBot="1" x14ac:dyDescent="0.5">
      <c r="A103" s="3">
        <f t="shared" si="46"/>
        <v>0</v>
      </c>
      <c r="B103" s="3">
        <f t="shared" si="61"/>
        <v>11</v>
      </c>
      <c r="C103" s="3" t="str">
        <f t="shared" si="47"/>
        <v>中ブロ11</v>
      </c>
      <c r="D103" s="3" t="str">
        <f t="shared" si="48"/>
        <v>中ブロ0</v>
      </c>
      <c r="E103" s="3">
        <f t="shared" si="62"/>
        <v>1</v>
      </c>
      <c r="F103" s="3" t="str">
        <f t="shared" si="49"/>
        <v>中ブロ1</v>
      </c>
      <c r="G103" s="3">
        <f t="shared" si="63"/>
        <v>10</v>
      </c>
      <c r="H103" s="3" t="str">
        <f t="shared" si="50"/>
        <v>本大会10</v>
      </c>
      <c r="I103" s="3" t="str">
        <f t="shared" si="51"/>
        <v>本大会0</v>
      </c>
      <c r="J103" s="3">
        <f t="shared" si="64"/>
        <v>3</v>
      </c>
      <c r="K103" s="3" t="str">
        <f t="shared" si="52"/>
        <v>本大会3</v>
      </c>
      <c r="L103" s="3">
        <f t="shared" si="65"/>
        <v>8</v>
      </c>
      <c r="M103" s="3" t="str">
        <f t="shared" si="53"/>
        <v>8</v>
      </c>
      <c r="N103" s="3" t="str">
        <f t="shared" si="54"/>
        <v>0</v>
      </c>
      <c r="O103" s="3" t="str">
        <f t="shared" si="55"/>
        <v/>
      </c>
      <c r="P103" s="3" t="str">
        <f t="shared" si="56"/>
        <v>0</v>
      </c>
      <c r="Q103" s="68" t="str">
        <f t="shared" si="57"/>
        <v>フェンシング種目</v>
      </c>
      <c r="R103" s="69">
        <f t="shared" si="58"/>
        <v>0</v>
      </c>
      <c r="S103" s="72">
        <f t="shared" si="59"/>
        <v>93</v>
      </c>
      <c r="T103" s="66"/>
      <c r="U103" s="67"/>
      <c r="V103" s="67"/>
      <c r="W103" s="66"/>
      <c r="X103" s="67"/>
      <c r="Y103" s="66"/>
      <c r="Z103" s="79"/>
      <c r="AA103" s="78"/>
      <c r="AB103" s="67"/>
      <c r="AC103" s="79"/>
      <c r="AD103" s="78" t="str">
        <f t="shared" si="66"/>
        <v/>
      </c>
      <c r="AE103" s="79" t="str">
        <f t="shared" si="67"/>
        <v/>
      </c>
      <c r="AF103" s="78"/>
      <c r="AG103" s="67"/>
      <c r="AH103" s="79"/>
      <c r="AI103" s="82"/>
      <c r="AJ103" s="66"/>
      <c r="AK103" s="73"/>
      <c r="AL103" s="3">
        <f t="shared" si="60"/>
        <v>0</v>
      </c>
    </row>
    <row r="104" spans="1:38" ht="15" hidden="1" thickBot="1" x14ac:dyDescent="0.5">
      <c r="A104" s="3">
        <f t="shared" si="46"/>
        <v>0</v>
      </c>
      <c r="B104" s="3">
        <f t="shared" si="61"/>
        <v>11</v>
      </c>
      <c r="C104" s="3" t="str">
        <f t="shared" si="47"/>
        <v>中ブロ11</v>
      </c>
      <c r="D104" s="3" t="str">
        <f t="shared" si="48"/>
        <v>中ブロ0</v>
      </c>
      <c r="E104" s="3">
        <f t="shared" si="62"/>
        <v>1</v>
      </c>
      <c r="F104" s="3" t="str">
        <f t="shared" si="49"/>
        <v>中ブロ1</v>
      </c>
      <c r="G104" s="3">
        <f t="shared" si="63"/>
        <v>10</v>
      </c>
      <c r="H104" s="3" t="str">
        <f t="shared" si="50"/>
        <v>本大会10</v>
      </c>
      <c r="I104" s="3" t="str">
        <f t="shared" si="51"/>
        <v>本大会0</v>
      </c>
      <c r="J104" s="3">
        <f t="shared" si="64"/>
        <v>3</v>
      </c>
      <c r="K104" s="3" t="str">
        <f t="shared" si="52"/>
        <v>本大会3</v>
      </c>
      <c r="L104" s="3">
        <f t="shared" si="65"/>
        <v>8</v>
      </c>
      <c r="M104" s="3" t="str">
        <f t="shared" si="53"/>
        <v>8</v>
      </c>
      <c r="N104" s="3" t="str">
        <f t="shared" si="54"/>
        <v>0</v>
      </c>
      <c r="O104" s="3" t="str">
        <f t="shared" si="55"/>
        <v/>
      </c>
      <c r="P104" s="3" t="str">
        <f t="shared" si="56"/>
        <v>0</v>
      </c>
      <c r="Q104" s="68" t="str">
        <f t="shared" si="57"/>
        <v>フェンシング種目</v>
      </c>
      <c r="R104" s="69">
        <f t="shared" si="58"/>
        <v>0</v>
      </c>
      <c r="S104" s="72">
        <f t="shared" si="59"/>
        <v>94</v>
      </c>
      <c r="T104" s="66"/>
      <c r="U104" s="67"/>
      <c r="V104" s="67"/>
      <c r="W104" s="66"/>
      <c r="X104" s="67"/>
      <c r="Y104" s="66"/>
      <c r="Z104" s="79"/>
      <c r="AA104" s="78"/>
      <c r="AB104" s="67"/>
      <c r="AC104" s="79"/>
      <c r="AD104" s="78" t="str">
        <f t="shared" si="66"/>
        <v/>
      </c>
      <c r="AE104" s="79" t="str">
        <f t="shared" si="67"/>
        <v/>
      </c>
      <c r="AF104" s="78"/>
      <c r="AG104" s="67"/>
      <c r="AH104" s="79"/>
      <c r="AI104" s="82"/>
      <c r="AJ104" s="66"/>
      <c r="AK104" s="73"/>
      <c r="AL104" s="3">
        <f t="shared" si="60"/>
        <v>0</v>
      </c>
    </row>
    <row r="105" spans="1:38" ht="15" hidden="1" thickBot="1" x14ac:dyDescent="0.5">
      <c r="A105" s="3">
        <f t="shared" si="46"/>
        <v>0</v>
      </c>
      <c r="B105" s="3">
        <f t="shared" si="61"/>
        <v>11</v>
      </c>
      <c r="C105" s="3" t="str">
        <f t="shared" si="47"/>
        <v>中ブロ11</v>
      </c>
      <c r="D105" s="3" t="str">
        <f t="shared" si="48"/>
        <v>中ブロ0</v>
      </c>
      <c r="E105" s="3">
        <f t="shared" si="62"/>
        <v>1</v>
      </c>
      <c r="F105" s="3" t="str">
        <f t="shared" si="49"/>
        <v>中ブロ1</v>
      </c>
      <c r="G105" s="3">
        <f t="shared" si="63"/>
        <v>10</v>
      </c>
      <c r="H105" s="3" t="str">
        <f t="shared" si="50"/>
        <v>本大会10</v>
      </c>
      <c r="I105" s="3" t="str">
        <f t="shared" si="51"/>
        <v>本大会0</v>
      </c>
      <c r="J105" s="3">
        <f t="shared" si="64"/>
        <v>3</v>
      </c>
      <c r="K105" s="3" t="str">
        <f t="shared" si="52"/>
        <v>本大会3</v>
      </c>
      <c r="L105" s="3">
        <f t="shared" si="65"/>
        <v>8</v>
      </c>
      <c r="M105" s="3" t="str">
        <f t="shared" si="53"/>
        <v>8</v>
      </c>
      <c r="N105" s="3" t="str">
        <f t="shared" si="54"/>
        <v>0</v>
      </c>
      <c r="O105" s="3" t="str">
        <f t="shared" si="55"/>
        <v/>
      </c>
      <c r="P105" s="3" t="str">
        <f t="shared" si="56"/>
        <v>0</v>
      </c>
      <c r="Q105" s="68" t="str">
        <f t="shared" si="57"/>
        <v>フェンシング種目</v>
      </c>
      <c r="R105" s="69">
        <f t="shared" si="58"/>
        <v>0</v>
      </c>
      <c r="S105" s="72">
        <f t="shared" si="59"/>
        <v>95</v>
      </c>
      <c r="T105" s="66"/>
      <c r="U105" s="67"/>
      <c r="V105" s="67"/>
      <c r="W105" s="66"/>
      <c r="X105" s="67"/>
      <c r="Y105" s="66"/>
      <c r="Z105" s="79"/>
      <c r="AA105" s="78"/>
      <c r="AB105" s="67"/>
      <c r="AC105" s="79"/>
      <c r="AD105" s="78" t="str">
        <f t="shared" si="66"/>
        <v/>
      </c>
      <c r="AE105" s="79" t="str">
        <f t="shared" si="67"/>
        <v/>
      </c>
      <c r="AF105" s="78"/>
      <c r="AG105" s="67"/>
      <c r="AH105" s="79"/>
      <c r="AI105" s="82"/>
      <c r="AJ105" s="66"/>
      <c r="AK105" s="73"/>
      <c r="AL105" s="3">
        <f t="shared" si="60"/>
        <v>0</v>
      </c>
    </row>
    <row r="106" spans="1:38" ht="15" hidden="1" thickBot="1" x14ac:dyDescent="0.5">
      <c r="A106" s="3">
        <f t="shared" si="46"/>
        <v>0</v>
      </c>
      <c r="B106" s="3">
        <f t="shared" si="61"/>
        <v>11</v>
      </c>
      <c r="C106" s="3" t="str">
        <f t="shared" si="47"/>
        <v>中ブロ11</v>
      </c>
      <c r="D106" s="3" t="str">
        <f t="shared" si="48"/>
        <v>中ブロ0</v>
      </c>
      <c r="E106" s="3">
        <f t="shared" si="62"/>
        <v>1</v>
      </c>
      <c r="F106" s="3" t="str">
        <f t="shared" si="49"/>
        <v>中ブロ1</v>
      </c>
      <c r="G106" s="3">
        <f t="shared" si="63"/>
        <v>10</v>
      </c>
      <c r="H106" s="3" t="str">
        <f t="shared" si="50"/>
        <v>本大会10</v>
      </c>
      <c r="I106" s="3" t="str">
        <f t="shared" si="51"/>
        <v>本大会0</v>
      </c>
      <c r="J106" s="3">
        <f t="shared" si="64"/>
        <v>3</v>
      </c>
      <c r="K106" s="3" t="str">
        <f t="shared" si="52"/>
        <v>本大会3</v>
      </c>
      <c r="L106" s="3">
        <f t="shared" si="65"/>
        <v>8</v>
      </c>
      <c r="M106" s="3" t="str">
        <f t="shared" si="53"/>
        <v>8</v>
      </c>
      <c r="N106" s="3" t="str">
        <f t="shared" si="54"/>
        <v>0</v>
      </c>
      <c r="O106" s="3" t="str">
        <f t="shared" si="55"/>
        <v/>
      </c>
      <c r="P106" s="3" t="str">
        <f t="shared" si="56"/>
        <v>0</v>
      </c>
      <c r="Q106" s="68" t="str">
        <f t="shared" si="57"/>
        <v>フェンシング種目</v>
      </c>
      <c r="R106" s="69">
        <f t="shared" si="58"/>
        <v>0</v>
      </c>
      <c r="S106" s="72">
        <f t="shared" si="59"/>
        <v>96</v>
      </c>
      <c r="T106" s="66"/>
      <c r="U106" s="67"/>
      <c r="V106" s="67"/>
      <c r="W106" s="66"/>
      <c r="X106" s="67"/>
      <c r="Y106" s="66"/>
      <c r="Z106" s="79"/>
      <c r="AA106" s="78"/>
      <c r="AB106" s="67"/>
      <c r="AC106" s="79"/>
      <c r="AD106" s="78" t="str">
        <f t="shared" si="66"/>
        <v/>
      </c>
      <c r="AE106" s="79" t="str">
        <f t="shared" si="67"/>
        <v/>
      </c>
      <c r="AF106" s="78"/>
      <c r="AG106" s="67"/>
      <c r="AH106" s="79"/>
      <c r="AI106" s="82"/>
      <c r="AJ106" s="66"/>
      <c r="AK106" s="73"/>
      <c r="AL106" s="3">
        <f t="shared" si="60"/>
        <v>0</v>
      </c>
    </row>
    <row r="107" spans="1:38" ht="15" hidden="1" thickBot="1" x14ac:dyDescent="0.5">
      <c r="A107" s="3">
        <f t="shared" ref="A107:A138" si="68">IF(X107="",0,1)</f>
        <v>0</v>
      </c>
      <c r="B107" s="3">
        <f t="shared" si="61"/>
        <v>11</v>
      </c>
      <c r="C107" s="3" t="str">
        <f t="shared" ref="C107:C138" si="69">CONCATENATE($AA$9,AA107,B107)</f>
        <v>中ブロ11</v>
      </c>
      <c r="D107" s="3" t="str">
        <f t="shared" ref="D107:D138" si="70">CONCATENATE(AA$9,AA107,R107,V107)</f>
        <v>中ブロ0</v>
      </c>
      <c r="E107" s="3">
        <f t="shared" si="62"/>
        <v>1</v>
      </c>
      <c r="F107" s="3" t="str">
        <f t="shared" ref="F107:F138" si="71">CONCATENATE($AA$9,AA107,E107)</f>
        <v>中ブロ1</v>
      </c>
      <c r="G107" s="3">
        <f t="shared" si="63"/>
        <v>10</v>
      </c>
      <c r="H107" s="3" t="str">
        <f t="shared" ref="H107:H138" si="72">CONCATENATE($AB$9,AB107,G107)</f>
        <v>本大会10</v>
      </c>
      <c r="I107" s="3" t="str">
        <f t="shared" ref="I107:I138" si="73">CONCATENATE(AB$9,AB107,R107,V107)</f>
        <v>本大会0</v>
      </c>
      <c r="J107" s="3">
        <f t="shared" si="64"/>
        <v>3</v>
      </c>
      <c r="K107" s="3" t="str">
        <f t="shared" ref="K107:K138" si="74">CONCATENATE($AB$9,AB107,J107)</f>
        <v>本大会3</v>
      </c>
      <c r="L107" s="3">
        <f t="shared" si="65"/>
        <v>8</v>
      </c>
      <c r="M107" s="3" t="str">
        <f t="shared" ref="M107:M138" si="75">CONCATENATE(AC107,L107)</f>
        <v>8</v>
      </c>
      <c r="N107" s="3" t="str">
        <f t="shared" ref="N107:N138" si="76">CONCATENATE(R107,V107,AC107)</f>
        <v>0</v>
      </c>
      <c r="O107" s="3" t="str">
        <f t="shared" ref="O107:O138" si="77">CONCATENATE(AB107,AC107)</f>
        <v/>
      </c>
      <c r="P107" s="3" t="str">
        <f t="shared" ref="P107:P138" si="78">CONCATENATE(AB107,R107,V107,AE107)</f>
        <v>0</v>
      </c>
      <c r="Q107" s="68" t="str">
        <f t="shared" ref="Q107:Q138" si="79">IF($U$3="","",CONCATENATE($U$3,T107,"種目"))</f>
        <v>フェンシング種目</v>
      </c>
      <c r="R107" s="69">
        <f t="shared" ref="R107:R138" si="80">IF($R$3=0,U107,IF(U107="女子","成年女子",IF(U107="男子","成年男子",U107)))</f>
        <v>0</v>
      </c>
      <c r="S107" s="72">
        <f t="shared" ref="S107:S138" si="81">ROW()-10</f>
        <v>97</v>
      </c>
      <c r="T107" s="66"/>
      <c r="U107" s="67"/>
      <c r="V107" s="67"/>
      <c r="W107" s="66"/>
      <c r="X107" s="67"/>
      <c r="Y107" s="66"/>
      <c r="Z107" s="79"/>
      <c r="AA107" s="78"/>
      <c r="AB107" s="67"/>
      <c r="AC107" s="79"/>
      <c r="AD107" s="78" t="str">
        <f t="shared" si="66"/>
        <v/>
      </c>
      <c r="AE107" s="79" t="str">
        <f t="shared" si="67"/>
        <v/>
      </c>
      <c r="AF107" s="78"/>
      <c r="AG107" s="67"/>
      <c r="AH107" s="79"/>
      <c r="AI107" s="82"/>
      <c r="AJ107" s="66"/>
      <c r="AK107" s="73"/>
      <c r="AL107" s="3">
        <f t="shared" ref="AL107:AL138" si="82">IF(AA107="",0,IF(AF107="×",0,1))+IF(AB107="",0,IF(AG107="×",0,1))+IF(AC107="",0,IF(AH107="×",0,1))</f>
        <v>0</v>
      </c>
    </row>
    <row r="108" spans="1:38" ht="15" hidden="1" thickBot="1" x14ac:dyDescent="0.5">
      <c r="A108" s="3">
        <f t="shared" si="68"/>
        <v>0</v>
      </c>
      <c r="B108" s="3">
        <f t="shared" si="61"/>
        <v>11</v>
      </c>
      <c r="C108" s="3" t="str">
        <f t="shared" si="69"/>
        <v>中ブロ11</v>
      </c>
      <c r="D108" s="3" t="str">
        <f t="shared" si="70"/>
        <v>中ブロ0</v>
      </c>
      <c r="E108" s="3">
        <f t="shared" si="62"/>
        <v>1</v>
      </c>
      <c r="F108" s="3" t="str">
        <f t="shared" si="71"/>
        <v>中ブロ1</v>
      </c>
      <c r="G108" s="3">
        <f t="shared" si="63"/>
        <v>10</v>
      </c>
      <c r="H108" s="3" t="str">
        <f t="shared" si="72"/>
        <v>本大会10</v>
      </c>
      <c r="I108" s="3" t="str">
        <f t="shared" si="73"/>
        <v>本大会0</v>
      </c>
      <c r="J108" s="3">
        <f t="shared" si="64"/>
        <v>3</v>
      </c>
      <c r="K108" s="3" t="str">
        <f t="shared" si="74"/>
        <v>本大会3</v>
      </c>
      <c r="L108" s="3">
        <f t="shared" si="65"/>
        <v>8</v>
      </c>
      <c r="M108" s="3" t="str">
        <f t="shared" si="75"/>
        <v>8</v>
      </c>
      <c r="N108" s="3" t="str">
        <f t="shared" si="76"/>
        <v>0</v>
      </c>
      <c r="O108" s="3" t="str">
        <f t="shared" si="77"/>
        <v/>
      </c>
      <c r="P108" s="3" t="str">
        <f t="shared" si="78"/>
        <v>0</v>
      </c>
      <c r="Q108" s="68" t="str">
        <f t="shared" si="79"/>
        <v>フェンシング種目</v>
      </c>
      <c r="R108" s="69">
        <f t="shared" si="80"/>
        <v>0</v>
      </c>
      <c r="S108" s="72">
        <f t="shared" si="81"/>
        <v>98</v>
      </c>
      <c r="T108" s="66"/>
      <c r="U108" s="67"/>
      <c r="V108" s="67"/>
      <c r="W108" s="66"/>
      <c r="X108" s="67"/>
      <c r="Y108" s="66"/>
      <c r="Z108" s="79"/>
      <c r="AA108" s="78"/>
      <c r="AB108" s="67"/>
      <c r="AC108" s="79"/>
      <c r="AD108" s="78" t="str">
        <f t="shared" si="66"/>
        <v/>
      </c>
      <c r="AE108" s="79" t="str">
        <f t="shared" si="67"/>
        <v/>
      </c>
      <c r="AF108" s="78"/>
      <c r="AG108" s="67"/>
      <c r="AH108" s="79"/>
      <c r="AI108" s="82"/>
      <c r="AJ108" s="66"/>
      <c r="AK108" s="73"/>
      <c r="AL108" s="3">
        <f t="shared" si="82"/>
        <v>0</v>
      </c>
    </row>
    <row r="109" spans="1:38" ht="15" hidden="1" thickBot="1" x14ac:dyDescent="0.5">
      <c r="A109" s="3">
        <f t="shared" si="68"/>
        <v>0</v>
      </c>
      <c r="B109" s="3">
        <f t="shared" si="61"/>
        <v>11</v>
      </c>
      <c r="C109" s="3" t="str">
        <f t="shared" si="69"/>
        <v>中ブロ11</v>
      </c>
      <c r="D109" s="3" t="str">
        <f t="shared" si="70"/>
        <v>中ブロ0</v>
      </c>
      <c r="E109" s="3">
        <f t="shared" si="62"/>
        <v>1</v>
      </c>
      <c r="F109" s="3" t="str">
        <f t="shared" si="71"/>
        <v>中ブロ1</v>
      </c>
      <c r="G109" s="3">
        <f t="shared" si="63"/>
        <v>10</v>
      </c>
      <c r="H109" s="3" t="str">
        <f t="shared" si="72"/>
        <v>本大会10</v>
      </c>
      <c r="I109" s="3" t="str">
        <f t="shared" si="73"/>
        <v>本大会0</v>
      </c>
      <c r="J109" s="3">
        <f t="shared" si="64"/>
        <v>3</v>
      </c>
      <c r="K109" s="3" t="str">
        <f t="shared" si="74"/>
        <v>本大会3</v>
      </c>
      <c r="L109" s="3">
        <f t="shared" si="65"/>
        <v>8</v>
      </c>
      <c r="M109" s="3" t="str">
        <f t="shared" si="75"/>
        <v>8</v>
      </c>
      <c r="N109" s="3" t="str">
        <f t="shared" si="76"/>
        <v>0</v>
      </c>
      <c r="O109" s="3" t="str">
        <f t="shared" si="77"/>
        <v/>
      </c>
      <c r="P109" s="3" t="str">
        <f t="shared" si="78"/>
        <v>0</v>
      </c>
      <c r="Q109" s="68" t="str">
        <f t="shared" si="79"/>
        <v>フェンシング種目</v>
      </c>
      <c r="R109" s="69">
        <f t="shared" si="80"/>
        <v>0</v>
      </c>
      <c r="S109" s="72">
        <f t="shared" si="81"/>
        <v>99</v>
      </c>
      <c r="T109" s="66"/>
      <c r="U109" s="67"/>
      <c r="V109" s="67"/>
      <c r="W109" s="66"/>
      <c r="X109" s="67"/>
      <c r="Y109" s="66"/>
      <c r="Z109" s="79"/>
      <c r="AA109" s="78"/>
      <c r="AB109" s="67"/>
      <c r="AC109" s="79"/>
      <c r="AD109" s="78" t="str">
        <f t="shared" si="66"/>
        <v/>
      </c>
      <c r="AE109" s="79" t="str">
        <f t="shared" si="67"/>
        <v/>
      </c>
      <c r="AF109" s="78"/>
      <c r="AG109" s="67"/>
      <c r="AH109" s="79"/>
      <c r="AI109" s="82"/>
      <c r="AJ109" s="66"/>
      <c r="AK109" s="73"/>
      <c r="AL109" s="3">
        <f t="shared" si="82"/>
        <v>0</v>
      </c>
    </row>
    <row r="110" spans="1:38" ht="15" hidden="1" thickBot="1" x14ac:dyDescent="0.5">
      <c r="A110" s="3">
        <f t="shared" si="68"/>
        <v>0</v>
      </c>
      <c r="B110" s="3">
        <f t="shared" ref="B110:B141" si="83">IF(AA110="選手団",B109+1,B109)</f>
        <v>11</v>
      </c>
      <c r="C110" s="3" t="str">
        <f t="shared" si="69"/>
        <v>中ブロ11</v>
      </c>
      <c r="D110" s="3" t="str">
        <f t="shared" si="70"/>
        <v>中ブロ0</v>
      </c>
      <c r="E110" s="3">
        <f t="shared" ref="E110:E141" si="84">IF(AA110="競技団体",E109+1,E109)</f>
        <v>1</v>
      </c>
      <c r="F110" s="3" t="str">
        <f t="shared" si="71"/>
        <v>中ブロ1</v>
      </c>
      <c r="G110" s="3">
        <f t="shared" ref="G110:G141" si="85">IF(AB110="選手団",G109+1,G109)</f>
        <v>10</v>
      </c>
      <c r="H110" s="3" t="str">
        <f t="shared" si="72"/>
        <v>本大会10</v>
      </c>
      <c r="I110" s="3" t="str">
        <f t="shared" si="73"/>
        <v>本大会0</v>
      </c>
      <c r="J110" s="3">
        <f t="shared" ref="J110:J141" si="86">IF(AB110="競技団体",J109+1,J109)</f>
        <v>3</v>
      </c>
      <c r="K110" s="3" t="str">
        <f t="shared" si="74"/>
        <v>本大会3</v>
      </c>
      <c r="L110" s="3">
        <f t="shared" ref="L110:L141" si="87">IF(AC110="○",L109+1,L109)</f>
        <v>8</v>
      </c>
      <c r="M110" s="3" t="str">
        <f t="shared" si="75"/>
        <v>8</v>
      </c>
      <c r="N110" s="3" t="str">
        <f t="shared" si="76"/>
        <v>0</v>
      </c>
      <c r="O110" s="3" t="str">
        <f t="shared" si="77"/>
        <v/>
      </c>
      <c r="P110" s="3" t="str">
        <f t="shared" si="78"/>
        <v>0</v>
      </c>
      <c r="Q110" s="68" t="str">
        <f t="shared" si="79"/>
        <v>フェンシング種目</v>
      </c>
      <c r="R110" s="69">
        <f t="shared" si="80"/>
        <v>0</v>
      </c>
      <c r="S110" s="72">
        <f t="shared" si="81"/>
        <v>100</v>
      </c>
      <c r="T110" s="66"/>
      <c r="U110" s="67"/>
      <c r="V110" s="67"/>
      <c r="W110" s="66"/>
      <c r="X110" s="67"/>
      <c r="Y110" s="66"/>
      <c r="Z110" s="79"/>
      <c r="AA110" s="78"/>
      <c r="AB110" s="67"/>
      <c r="AC110" s="79"/>
      <c r="AD110" s="78" t="str">
        <f t="shared" si="66"/>
        <v/>
      </c>
      <c r="AE110" s="79" t="str">
        <f t="shared" si="67"/>
        <v/>
      </c>
      <c r="AF110" s="78"/>
      <c r="AG110" s="67"/>
      <c r="AH110" s="79"/>
      <c r="AI110" s="82"/>
      <c r="AJ110" s="66"/>
      <c r="AK110" s="73"/>
      <c r="AL110" s="3">
        <f t="shared" si="82"/>
        <v>0</v>
      </c>
    </row>
    <row r="111" spans="1:38" ht="15" hidden="1" thickBot="1" x14ac:dyDescent="0.5">
      <c r="A111" s="3">
        <f t="shared" si="68"/>
        <v>0</v>
      </c>
      <c r="B111" s="3">
        <f t="shared" si="83"/>
        <v>11</v>
      </c>
      <c r="C111" s="3" t="str">
        <f t="shared" si="69"/>
        <v>中ブロ11</v>
      </c>
      <c r="D111" s="3" t="str">
        <f t="shared" si="70"/>
        <v>中ブロ0</v>
      </c>
      <c r="E111" s="3">
        <f t="shared" si="84"/>
        <v>1</v>
      </c>
      <c r="F111" s="3" t="str">
        <f t="shared" si="71"/>
        <v>中ブロ1</v>
      </c>
      <c r="G111" s="3">
        <f t="shared" si="85"/>
        <v>10</v>
      </c>
      <c r="H111" s="3" t="str">
        <f t="shared" si="72"/>
        <v>本大会10</v>
      </c>
      <c r="I111" s="3" t="str">
        <f t="shared" si="73"/>
        <v>本大会0</v>
      </c>
      <c r="J111" s="3">
        <f t="shared" si="86"/>
        <v>3</v>
      </c>
      <c r="K111" s="3" t="str">
        <f t="shared" si="74"/>
        <v>本大会3</v>
      </c>
      <c r="L111" s="3">
        <f t="shared" si="87"/>
        <v>8</v>
      </c>
      <c r="M111" s="3" t="str">
        <f t="shared" si="75"/>
        <v>8</v>
      </c>
      <c r="N111" s="3" t="str">
        <f t="shared" si="76"/>
        <v>0</v>
      </c>
      <c r="O111" s="3" t="str">
        <f t="shared" si="77"/>
        <v/>
      </c>
      <c r="P111" s="3" t="str">
        <f t="shared" si="78"/>
        <v>0</v>
      </c>
      <c r="Q111" s="68" t="str">
        <f t="shared" si="79"/>
        <v>フェンシング種目</v>
      </c>
      <c r="R111" s="69">
        <f t="shared" si="80"/>
        <v>0</v>
      </c>
      <c r="S111" s="72">
        <f t="shared" si="81"/>
        <v>101</v>
      </c>
      <c r="T111" s="66"/>
      <c r="U111" s="67"/>
      <c r="V111" s="67"/>
      <c r="W111" s="66"/>
      <c r="X111" s="67"/>
      <c r="Y111" s="66"/>
      <c r="Z111" s="79"/>
      <c r="AA111" s="78"/>
      <c r="AB111" s="67"/>
      <c r="AC111" s="79"/>
      <c r="AD111" s="78" t="str">
        <f t="shared" si="66"/>
        <v/>
      </c>
      <c r="AE111" s="79" t="str">
        <f t="shared" si="67"/>
        <v/>
      </c>
      <c r="AF111" s="78"/>
      <c r="AG111" s="67"/>
      <c r="AH111" s="79"/>
      <c r="AI111" s="82"/>
      <c r="AJ111" s="66"/>
      <c r="AK111" s="73"/>
      <c r="AL111" s="3">
        <f t="shared" si="82"/>
        <v>0</v>
      </c>
    </row>
    <row r="112" spans="1:38" ht="15" hidden="1" thickBot="1" x14ac:dyDescent="0.5">
      <c r="A112" s="3">
        <f t="shared" si="68"/>
        <v>0</v>
      </c>
      <c r="B112" s="3">
        <f t="shared" si="83"/>
        <v>11</v>
      </c>
      <c r="C112" s="3" t="str">
        <f t="shared" si="69"/>
        <v>中ブロ11</v>
      </c>
      <c r="D112" s="3" t="str">
        <f t="shared" si="70"/>
        <v>中ブロ0</v>
      </c>
      <c r="E112" s="3">
        <f t="shared" si="84"/>
        <v>1</v>
      </c>
      <c r="F112" s="3" t="str">
        <f t="shared" si="71"/>
        <v>中ブロ1</v>
      </c>
      <c r="G112" s="3">
        <f t="shared" si="85"/>
        <v>10</v>
      </c>
      <c r="H112" s="3" t="str">
        <f t="shared" si="72"/>
        <v>本大会10</v>
      </c>
      <c r="I112" s="3" t="str">
        <f t="shared" si="73"/>
        <v>本大会0</v>
      </c>
      <c r="J112" s="3">
        <f t="shared" si="86"/>
        <v>3</v>
      </c>
      <c r="K112" s="3" t="str">
        <f t="shared" si="74"/>
        <v>本大会3</v>
      </c>
      <c r="L112" s="3">
        <f t="shared" si="87"/>
        <v>8</v>
      </c>
      <c r="M112" s="3" t="str">
        <f t="shared" si="75"/>
        <v>8</v>
      </c>
      <c r="N112" s="3" t="str">
        <f t="shared" si="76"/>
        <v>0</v>
      </c>
      <c r="O112" s="3" t="str">
        <f t="shared" si="77"/>
        <v/>
      </c>
      <c r="P112" s="3" t="str">
        <f t="shared" si="78"/>
        <v>0</v>
      </c>
      <c r="Q112" s="68" t="str">
        <f t="shared" si="79"/>
        <v>フェンシング種目</v>
      </c>
      <c r="R112" s="69">
        <f t="shared" si="80"/>
        <v>0</v>
      </c>
      <c r="S112" s="72">
        <f t="shared" si="81"/>
        <v>102</v>
      </c>
      <c r="T112" s="66"/>
      <c r="U112" s="67"/>
      <c r="V112" s="67"/>
      <c r="W112" s="66"/>
      <c r="X112" s="67"/>
      <c r="Y112" s="66"/>
      <c r="Z112" s="79"/>
      <c r="AA112" s="78"/>
      <c r="AB112" s="67"/>
      <c r="AC112" s="79"/>
      <c r="AD112" s="78" t="str">
        <f t="shared" si="66"/>
        <v/>
      </c>
      <c r="AE112" s="79" t="str">
        <f t="shared" si="67"/>
        <v/>
      </c>
      <c r="AF112" s="78"/>
      <c r="AG112" s="67"/>
      <c r="AH112" s="79"/>
      <c r="AI112" s="82"/>
      <c r="AJ112" s="66"/>
      <c r="AK112" s="73"/>
      <c r="AL112" s="3">
        <f t="shared" si="82"/>
        <v>0</v>
      </c>
    </row>
    <row r="113" spans="1:38" ht="15" hidden="1" thickBot="1" x14ac:dyDescent="0.5">
      <c r="A113" s="3">
        <f t="shared" si="68"/>
        <v>0</v>
      </c>
      <c r="B113" s="3">
        <f t="shared" si="83"/>
        <v>11</v>
      </c>
      <c r="C113" s="3" t="str">
        <f t="shared" si="69"/>
        <v>中ブロ11</v>
      </c>
      <c r="D113" s="3" t="str">
        <f t="shared" si="70"/>
        <v>中ブロ0</v>
      </c>
      <c r="E113" s="3">
        <f t="shared" si="84"/>
        <v>1</v>
      </c>
      <c r="F113" s="3" t="str">
        <f t="shared" si="71"/>
        <v>中ブロ1</v>
      </c>
      <c r="G113" s="3">
        <f t="shared" si="85"/>
        <v>10</v>
      </c>
      <c r="H113" s="3" t="str">
        <f t="shared" si="72"/>
        <v>本大会10</v>
      </c>
      <c r="I113" s="3" t="str">
        <f t="shared" si="73"/>
        <v>本大会0</v>
      </c>
      <c r="J113" s="3">
        <f t="shared" si="86"/>
        <v>3</v>
      </c>
      <c r="K113" s="3" t="str">
        <f t="shared" si="74"/>
        <v>本大会3</v>
      </c>
      <c r="L113" s="3">
        <f t="shared" si="87"/>
        <v>8</v>
      </c>
      <c r="M113" s="3" t="str">
        <f t="shared" si="75"/>
        <v>8</v>
      </c>
      <c r="N113" s="3" t="str">
        <f t="shared" si="76"/>
        <v>0</v>
      </c>
      <c r="O113" s="3" t="str">
        <f t="shared" si="77"/>
        <v/>
      </c>
      <c r="P113" s="3" t="str">
        <f t="shared" si="78"/>
        <v>0</v>
      </c>
      <c r="Q113" s="68" t="str">
        <f t="shared" si="79"/>
        <v>フェンシング種目</v>
      </c>
      <c r="R113" s="69">
        <f t="shared" si="80"/>
        <v>0</v>
      </c>
      <c r="S113" s="72">
        <f t="shared" si="81"/>
        <v>103</v>
      </c>
      <c r="T113" s="66"/>
      <c r="U113" s="67"/>
      <c r="V113" s="67"/>
      <c r="W113" s="66"/>
      <c r="X113" s="67"/>
      <c r="Y113" s="66"/>
      <c r="Z113" s="79"/>
      <c r="AA113" s="78"/>
      <c r="AB113" s="67"/>
      <c r="AC113" s="79"/>
      <c r="AD113" s="78" t="str">
        <f t="shared" si="66"/>
        <v/>
      </c>
      <c r="AE113" s="79" t="str">
        <f t="shared" si="67"/>
        <v/>
      </c>
      <c r="AF113" s="78"/>
      <c r="AG113" s="67"/>
      <c r="AH113" s="79"/>
      <c r="AI113" s="82"/>
      <c r="AJ113" s="66"/>
      <c r="AK113" s="73"/>
      <c r="AL113" s="3">
        <f t="shared" si="82"/>
        <v>0</v>
      </c>
    </row>
    <row r="114" spans="1:38" ht="15" hidden="1" thickBot="1" x14ac:dyDescent="0.5">
      <c r="A114" s="3">
        <f t="shared" si="68"/>
        <v>0</v>
      </c>
      <c r="B114" s="3">
        <f t="shared" si="83"/>
        <v>11</v>
      </c>
      <c r="C114" s="3" t="str">
        <f t="shared" si="69"/>
        <v>中ブロ11</v>
      </c>
      <c r="D114" s="3" t="str">
        <f t="shared" si="70"/>
        <v>中ブロ0</v>
      </c>
      <c r="E114" s="3">
        <f t="shared" si="84"/>
        <v>1</v>
      </c>
      <c r="F114" s="3" t="str">
        <f t="shared" si="71"/>
        <v>中ブロ1</v>
      </c>
      <c r="G114" s="3">
        <f t="shared" si="85"/>
        <v>10</v>
      </c>
      <c r="H114" s="3" t="str">
        <f t="shared" si="72"/>
        <v>本大会10</v>
      </c>
      <c r="I114" s="3" t="str">
        <f t="shared" si="73"/>
        <v>本大会0</v>
      </c>
      <c r="J114" s="3">
        <f t="shared" si="86"/>
        <v>3</v>
      </c>
      <c r="K114" s="3" t="str">
        <f t="shared" si="74"/>
        <v>本大会3</v>
      </c>
      <c r="L114" s="3">
        <f t="shared" si="87"/>
        <v>8</v>
      </c>
      <c r="M114" s="3" t="str">
        <f t="shared" si="75"/>
        <v>8</v>
      </c>
      <c r="N114" s="3" t="str">
        <f t="shared" si="76"/>
        <v>0</v>
      </c>
      <c r="O114" s="3" t="str">
        <f t="shared" si="77"/>
        <v/>
      </c>
      <c r="P114" s="3" t="str">
        <f t="shared" si="78"/>
        <v>0</v>
      </c>
      <c r="Q114" s="68" t="str">
        <f t="shared" si="79"/>
        <v>フェンシング種目</v>
      </c>
      <c r="R114" s="69">
        <f t="shared" si="80"/>
        <v>0</v>
      </c>
      <c r="S114" s="72">
        <f t="shared" si="81"/>
        <v>104</v>
      </c>
      <c r="T114" s="66"/>
      <c r="U114" s="67"/>
      <c r="V114" s="67"/>
      <c r="W114" s="66"/>
      <c r="X114" s="67"/>
      <c r="Y114" s="66"/>
      <c r="Z114" s="79"/>
      <c r="AA114" s="78"/>
      <c r="AB114" s="67"/>
      <c r="AC114" s="79"/>
      <c r="AD114" s="78" t="str">
        <f t="shared" si="66"/>
        <v/>
      </c>
      <c r="AE114" s="79" t="str">
        <f t="shared" si="67"/>
        <v/>
      </c>
      <c r="AF114" s="78"/>
      <c r="AG114" s="67"/>
      <c r="AH114" s="79"/>
      <c r="AI114" s="82"/>
      <c r="AJ114" s="66"/>
      <c r="AK114" s="73"/>
      <c r="AL114" s="3">
        <f t="shared" si="82"/>
        <v>0</v>
      </c>
    </row>
    <row r="115" spans="1:38" ht="15" hidden="1" thickBot="1" x14ac:dyDescent="0.5">
      <c r="A115" s="3">
        <f t="shared" si="68"/>
        <v>0</v>
      </c>
      <c r="B115" s="3">
        <f t="shared" si="83"/>
        <v>11</v>
      </c>
      <c r="C115" s="3" t="str">
        <f t="shared" si="69"/>
        <v>中ブロ11</v>
      </c>
      <c r="D115" s="3" t="str">
        <f t="shared" si="70"/>
        <v>中ブロ0</v>
      </c>
      <c r="E115" s="3">
        <f t="shared" si="84"/>
        <v>1</v>
      </c>
      <c r="F115" s="3" t="str">
        <f t="shared" si="71"/>
        <v>中ブロ1</v>
      </c>
      <c r="G115" s="3">
        <f t="shared" si="85"/>
        <v>10</v>
      </c>
      <c r="H115" s="3" t="str">
        <f t="shared" si="72"/>
        <v>本大会10</v>
      </c>
      <c r="I115" s="3" t="str">
        <f t="shared" si="73"/>
        <v>本大会0</v>
      </c>
      <c r="J115" s="3">
        <f t="shared" si="86"/>
        <v>3</v>
      </c>
      <c r="K115" s="3" t="str">
        <f t="shared" si="74"/>
        <v>本大会3</v>
      </c>
      <c r="L115" s="3">
        <f t="shared" si="87"/>
        <v>8</v>
      </c>
      <c r="M115" s="3" t="str">
        <f t="shared" si="75"/>
        <v>8</v>
      </c>
      <c r="N115" s="3" t="str">
        <f t="shared" si="76"/>
        <v>0</v>
      </c>
      <c r="O115" s="3" t="str">
        <f t="shared" si="77"/>
        <v/>
      </c>
      <c r="P115" s="3" t="str">
        <f t="shared" si="78"/>
        <v>0</v>
      </c>
      <c r="Q115" s="68" t="str">
        <f t="shared" si="79"/>
        <v>フェンシング種目</v>
      </c>
      <c r="R115" s="69">
        <f t="shared" si="80"/>
        <v>0</v>
      </c>
      <c r="S115" s="72">
        <f t="shared" si="81"/>
        <v>105</v>
      </c>
      <c r="T115" s="66"/>
      <c r="U115" s="67"/>
      <c r="V115" s="67"/>
      <c r="W115" s="66"/>
      <c r="X115" s="67"/>
      <c r="Y115" s="66"/>
      <c r="Z115" s="79"/>
      <c r="AA115" s="78"/>
      <c r="AB115" s="67"/>
      <c r="AC115" s="79"/>
      <c r="AD115" s="78" t="str">
        <f t="shared" si="66"/>
        <v/>
      </c>
      <c r="AE115" s="79" t="str">
        <f t="shared" si="67"/>
        <v/>
      </c>
      <c r="AF115" s="78"/>
      <c r="AG115" s="67"/>
      <c r="AH115" s="79"/>
      <c r="AI115" s="82"/>
      <c r="AJ115" s="66"/>
      <c r="AK115" s="73"/>
      <c r="AL115" s="3">
        <f t="shared" si="82"/>
        <v>0</v>
      </c>
    </row>
    <row r="116" spans="1:38" ht="15" hidden="1" thickBot="1" x14ac:dyDescent="0.5">
      <c r="A116" s="3">
        <f t="shared" si="68"/>
        <v>0</v>
      </c>
      <c r="B116" s="3">
        <f t="shared" si="83"/>
        <v>11</v>
      </c>
      <c r="C116" s="3" t="str">
        <f t="shared" si="69"/>
        <v>中ブロ11</v>
      </c>
      <c r="D116" s="3" t="str">
        <f t="shared" si="70"/>
        <v>中ブロ0</v>
      </c>
      <c r="E116" s="3">
        <f t="shared" si="84"/>
        <v>1</v>
      </c>
      <c r="F116" s="3" t="str">
        <f t="shared" si="71"/>
        <v>中ブロ1</v>
      </c>
      <c r="G116" s="3">
        <f t="shared" si="85"/>
        <v>10</v>
      </c>
      <c r="H116" s="3" t="str">
        <f t="shared" si="72"/>
        <v>本大会10</v>
      </c>
      <c r="I116" s="3" t="str">
        <f t="shared" si="73"/>
        <v>本大会0</v>
      </c>
      <c r="J116" s="3">
        <f t="shared" si="86"/>
        <v>3</v>
      </c>
      <c r="K116" s="3" t="str">
        <f t="shared" si="74"/>
        <v>本大会3</v>
      </c>
      <c r="L116" s="3">
        <f t="shared" si="87"/>
        <v>8</v>
      </c>
      <c r="M116" s="3" t="str">
        <f t="shared" si="75"/>
        <v>8</v>
      </c>
      <c r="N116" s="3" t="str">
        <f t="shared" si="76"/>
        <v>0</v>
      </c>
      <c r="O116" s="3" t="str">
        <f t="shared" si="77"/>
        <v/>
      </c>
      <c r="P116" s="3" t="str">
        <f t="shared" si="78"/>
        <v>0</v>
      </c>
      <c r="Q116" s="68" t="str">
        <f t="shared" si="79"/>
        <v>フェンシング種目</v>
      </c>
      <c r="R116" s="69">
        <f t="shared" si="80"/>
        <v>0</v>
      </c>
      <c r="S116" s="72">
        <f t="shared" si="81"/>
        <v>106</v>
      </c>
      <c r="T116" s="66"/>
      <c r="U116" s="67"/>
      <c r="V116" s="67"/>
      <c r="W116" s="66"/>
      <c r="X116" s="67"/>
      <c r="Y116" s="66"/>
      <c r="Z116" s="79"/>
      <c r="AA116" s="78"/>
      <c r="AB116" s="67"/>
      <c r="AC116" s="79"/>
      <c r="AD116" s="78" t="str">
        <f t="shared" si="66"/>
        <v/>
      </c>
      <c r="AE116" s="79" t="str">
        <f t="shared" si="67"/>
        <v/>
      </c>
      <c r="AF116" s="78"/>
      <c r="AG116" s="67"/>
      <c r="AH116" s="79"/>
      <c r="AI116" s="82"/>
      <c r="AJ116" s="66"/>
      <c r="AK116" s="73"/>
      <c r="AL116" s="3">
        <f t="shared" si="82"/>
        <v>0</v>
      </c>
    </row>
    <row r="117" spans="1:38" ht="15" hidden="1" thickBot="1" x14ac:dyDescent="0.5">
      <c r="A117" s="3">
        <f t="shared" si="68"/>
        <v>0</v>
      </c>
      <c r="B117" s="3">
        <f t="shared" si="83"/>
        <v>11</v>
      </c>
      <c r="C117" s="3" t="str">
        <f t="shared" si="69"/>
        <v>中ブロ11</v>
      </c>
      <c r="D117" s="3" t="str">
        <f t="shared" si="70"/>
        <v>中ブロ0</v>
      </c>
      <c r="E117" s="3">
        <f t="shared" si="84"/>
        <v>1</v>
      </c>
      <c r="F117" s="3" t="str">
        <f t="shared" si="71"/>
        <v>中ブロ1</v>
      </c>
      <c r="G117" s="3">
        <f t="shared" si="85"/>
        <v>10</v>
      </c>
      <c r="H117" s="3" t="str">
        <f t="shared" si="72"/>
        <v>本大会10</v>
      </c>
      <c r="I117" s="3" t="str">
        <f t="shared" si="73"/>
        <v>本大会0</v>
      </c>
      <c r="J117" s="3">
        <f t="shared" si="86"/>
        <v>3</v>
      </c>
      <c r="K117" s="3" t="str">
        <f t="shared" si="74"/>
        <v>本大会3</v>
      </c>
      <c r="L117" s="3">
        <f t="shared" si="87"/>
        <v>8</v>
      </c>
      <c r="M117" s="3" t="str">
        <f t="shared" si="75"/>
        <v>8</v>
      </c>
      <c r="N117" s="3" t="str">
        <f t="shared" si="76"/>
        <v>0</v>
      </c>
      <c r="O117" s="3" t="str">
        <f t="shared" si="77"/>
        <v/>
      </c>
      <c r="P117" s="3" t="str">
        <f t="shared" si="78"/>
        <v>0</v>
      </c>
      <c r="Q117" s="68" t="str">
        <f t="shared" si="79"/>
        <v>フェンシング種目</v>
      </c>
      <c r="R117" s="69">
        <f t="shared" si="80"/>
        <v>0</v>
      </c>
      <c r="S117" s="72">
        <f t="shared" si="81"/>
        <v>107</v>
      </c>
      <c r="T117" s="66"/>
      <c r="U117" s="67"/>
      <c r="V117" s="67"/>
      <c r="W117" s="66"/>
      <c r="X117" s="67"/>
      <c r="Y117" s="66"/>
      <c r="Z117" s="79"/>
      <c r="AA117" s="78"/>
      <c r="AB117" s="67"/>
      <c r="AC117" s="79"/>
      <c r="AD117" s="78" t="str">
        <f t="shared" si="66"/>
        <v/>
      </c>
      <c r="AE117" s="79" t="str">
        <f t="shared" si="67"/>
        <v/>
      </c>
      <c r="AF117" s="78"/>
      <c r="AG117" s="67"/>
      <c r="AH117" s="79"/>
      <c r="AI117" s="82"/>
      <c r="AJ117" s="66"/>
      <c r="AK117" s="73"/>
      <c r="AL117" s="3">
        <f t="shared" si="82"/>
        <v>0</v>
      </c>
    </row>
    <row r="118" spans="1:38" ht="15" hidden="1" thickBot="1" x14ac:dyDescent="0.5">
      <c r="A118" s="3">
        <f t="shared" si="68"/>
        <v>0</v>
      </c>
      <c r="B118" s="3">
        <f t="shared" si="83"/>
        <v>11</v>
      </c>
      <c r="C118" s="3" t="str">
        <f t="shared" si="69"/>
        <v>中ブロ11</v>
      </c>
      <c r="D118" s="3" t="str">
        <f t="shared" si="70"/>
        <v>中ブロ0</v>
      </c>
      <c r="E118" s="3">
        <f t="shared" si="84"/>
        <v>1</v>
      </c>
      <c r="F118" s="3" t="str">
        <f t="shared" si="71"/>
        <v>中ブロ1</v>
      </c>
      <c r="G118" s="3">
        <f t="shared" si="85"/>
        <v>10</v>
      </c>
      <c r="H118" s="3" t="str">
        <f t="shared" si="72"/>
        <v>本大会10</v>
      </c>
      <c r="I118" s="3" t="str">
        <f t="shared" si="73"/>
        <v>本大会0</v>
      </c>
      <c r="J118" s="3">
        <f t="shared" si="86"/>
        <v>3</v>
      </c>
      <c r="K118" s="3" t="str">
        <f t="shared" si="74"/>
        <v>本大会3</v>
      </c>
      <c r="L118" s="3">
        <f t="shared" si="87"/>
        <v>8</v>
      </c>
      <c r="M118" s="3" t="str">
        <f t="shared" si="75"/>
        <v>8</v>
      </c>
      <c r="N118" s="3" t="str">
        <f t="shared" si="76"/>
        <v>0</v>
      </c>
      <c r="O118" s="3" t="str">
        <f t="shared" si="77"/>
        <v/>
      </c>
      <c r="P118" s="3" t="str">
        <f t="shared" si="78"/>
        <v>0</v>
      </c>
      <c r="Q118" s="68" t="str">
        <f t="shared" si="79"/>
        <v>フェンシング種目</v>
      </c>
      <c r="R118" s="69">
        <f t="shared" si="80"/>
        <v>0</v>
      </c>
      <c r="S118" s="72">
        <f t="shared" si="81"/>
        <v>108</v>
      </c>
      <c r="T118" s="66"/>
      <c r="U118" s="67"/>
      <c r="V118" s="67"/>
      <c r="W118" s="66"/>
      <c r="X118" s="67"/>
      <c r="Y118" s="66"/>
      <c r="Z118" s="79"/>
      <c r="AA118" s="78"/>
      <c r="AB118" s="67"/>
      <c r="AC118" s="79"/>
      <c r="AD118" s="78" t="str">
        <f t="shared" si="66"/>
        <v/>
      </c>
      <c r="AE118" s="79" t="str">
        <f t="shared" si="67"/>
        <v/>
      </c>
      <c r="AF118" s="78"/>
      <c r="AG118" s="67"/>
      <c r="AH118" s="79"/>
      <c r="AI118" s="82"/>
      <c r="AJ118" s="66"/>
      <c r="AK118" s="73"/>
      <c r="AL118" s="3">
        <f t="shared" si="82"/>
        <v>0</v>
      </c>
    </row>
    <row r="119" spans="1:38" ht="15" hidden="1" thickBot="1" x14ac:dyDescent="0.5">
      <c r="A119" s="3">
        <f t="shared" si="68"/>
        <v>0</v>
      </c>
      <c r="B119" s="3">
        <f t="shared" si="83"/>
        <v>11</v>
      </c>
      <c r="C119" s="3" t="str">
        <f t="shared" si="69"/>
        <v>中ブロ11</v>
      </c>
      <c r="D119" s="3" t="str">
        <f t="shared" si="70"/>
        <v>中ブロ0</v>
      </c>
      <c r="E119" s="3">
        <f t="shared" si="84"/>
        <v>1</v>
      </c>
      <c r="F119" s="3" t="str">
        <f t="shared" si="71"/>
        <v>中ブロ1</v>
      </c>
      <c r="G119" s="3">
        <f t="shared" si="85"/>
        <v>10</v>
      </c>
      <c r="H119" s="3" t="str">
        <f t="shared" si="72"/>
        <v>本大会10</v>
      </c>
      <c r="I119" s="3" t="str">
        <f t="shared" si="73"/>
        <v>本大会0</v>
      </c>
      <c r="J119" s="3">
        <f t="shared" si="86"/>
        <v>3</v>
      </c>
      <c r="K119" s="3" t="str">
        <f t="shared" si="74"/>
        <v>本大会3</v>
      </c>
      <c r="L119" s="3">
        <f t="shared" si="87"/>
        <v>8</v>
      </c>
      <c r="M119" s="3" t="str">
        <f t="shared" si="75"/>
        <v>8</v>
      </c>
      <c r="N119" s="3" t="str">
        <f t="shared" si="76"/>
        <v>0</v>
      </c>
      <c r="O119" s="3" t="str">
        <f t="shared" si="77"/>
        <v/>
      </c>
      <c r="P119" s="3" t="str">
        <f t="shared" si="78"/>
        <v>0</v>
      </c>
      <c r="Q119" s="68" t="str">
        <f t="shared" si="79"/>
        <v>フェンシング種目</v>
      </c>
      <c r="R119" s="69">
        <f t="shared" si="80"/>
        <v>0</v>
      </c>
      <c r="S119" s="72">
        <f t="shared" si="81"/>
        <v>109</v>
      </c>
      <c r="T119" s="66"/>
      <c r="U119" s="67"/>
      <c r="V119" s="67"/>
      <c r="W119" s="66"/>
      <c r="X119" s="67"/>
      <c r="Y119" s="66"/>
      <c r="Z119" s="79"/>
      <c r="AA119" s="78"/>
      <c r="AB119" s="67"/>
      <c r="AC119" s="79"/>
      <c r="AD119" s="78" t="str">
        <f t="shared" si="66"/>
        <v/>
      </c>
      <c r="AE119" s="79" t="str">
        <f t="shared" si="67"/>
        <v/>
      </c>
      <c r="AF119" s="78"/>
      <c r="AG119" s="67"/>
      <c r="AH119" s="79"/>
      <c r="AI119" s="82"/>
      <c r="AJ119" s="66"/>
      <c r="AK119" s="73"/>
      <c r="AL119" s="3">
        <f t="shared" si="82"/>
        <v>0</v>
      </c>
    </row>
    <row r="120" spans="1:38" ht="15" hidden="1" thickBot="1" x14ac:dyDescent="0.5">
      <c r="A120" s="3">
        <f t="shared" si="68"/>
        <v>0</v>
      </c>
      <c r="B120" s="3">
        <f t="shared" si="83"/>
        <v>11</v>
      </c>
      <c r="C120" s="3" t="str">
        <f t="shared" si="69"/>
        <v>中ブロ11</v>
      </c>
      <c r="D120" s="3" t="str">
        <f t="shared" si="70"/>
        <v>中ブロ0</v>
      </c>
      <c r="E120" s="3">
        <f t="shared" si="84"/>
        <v>1</v>
      </c>
      <c r="F120" s="3" t="str">
        <f t="shared" si="71"/>
        <v>中ブロ1</v>
      </c>
      <c r="G120" s="3">
        <f t="shared" si="85"/>
        <v>10</v>
      </c>
      <c r="H120" s="3" t="str">
        <f t="shared" si="72"/>
        <v>本大会10</v>
      </c>
      <c r="I120" s="3" t="str">
        <f t="shared" si="73"/>
        <v>本大会0</v>
      </c>
      <c r="J120" s="3">
        <f t="shared" si="86"/>
        <v>3</v>
      </c>
      <c r="K120" s="3" t="str">
        <f t="shared" si="74"/>
        <v>本大会3</v>
      </c>
      <c r="L120" s="3">
        <f t="shared" si="87"/>
        <v>8</v>
      </c>
      <c r="M120" s="3" t="str">
        <f t="shared" si="75"/>
        <v>8</v>
      </c>
      <c r="N120" s="3" t="str">
        <f t="shared" si="76"/>
        <v>0</v>
      </c>
      <c r="O120" s="3" t="str">
        <f t="shared" si="77"/>
        <v/>
      </c>
      <c r="P120" s="3" t="str">
        <f t="shared" si="78"/>
        <v>0</v>
      </c>
      <c r="Q120" s="68" t="str">
        <f t="shared" si="79"/>
        <v>フェンシング種目</v>
      </c>
      <c r="R120" s="69">
        <f t="shared" si="80"/>
        <v>0</v>
      </c>
      <c r="S120" s="72">
        <f t="shared" si="81"/>
        <v>110</v>
      </c>
      <c r="T120" s="66"/>
      <c r="U120" s="67"/>
      <c r="V120" s="67"/>
      <c r="W120" s="66"/>
      <c r="X120" s="67"/>
      <c r="Y120" s="66"/>
      <c r="Z120" s="79"/>
      <c r="AA120" s="78"/>
      <c r="AB120" s="67"/>
      <c r="AC120" s="79"/>
      <c r="AD120" s="78" t="str">
        <f t="shared" si="66"/>
        <v/>
      </c>
      <c r="AE120" s="79" t="str">
        <f t="shared" si="67"/>
        <v/>
      </c>
      <c r="AF120" s="78"/>
      <c r="AG120" s="67"/>
      <c r="AH120" s="79"/>
      <c r="AI120" s="82"/>
      <c r="AJ120" s="66"/>
      <c r="AK120" s="73"/>
      <c r="AL120" s="3">
        <f t="shared" si="82"/>
        <v>0</v>
      </c>
    </row>
    <row r="121" spans="1:38" ht="15" hidden="1" thickBot="1" x14ac:dyDescent="0.5">
      <c r="A121" s="3">
        <f t="shared" si="68"/>
        <v>0</v>
      </c>
      <c r="B121" s="3">
        <f t="shared" si="83"/>
        <v>11</v>
      </c>
      <c r="C121" s="3" t="str">
        <f t="shared" si="69"/>
        <v>中ブロ11</v>
      </c>
      <c r="D121" s="3" t="str">
        <f t="shared" si="70"/>
        <v>中ブロ0</v>
      </c>
      <c r="E121" s="3">
        <f t="shared" si="84"/>
        <v>1</v>
      </c>
      <c r="F121" s="3" t="str">
        <f t="shared" si="71"/>
        <v>中ブロ1</v>
      </c>
      <c r="G121" s="3">
        <f t="shared" si="85"/>
        <v>10</v>
      </c>
      <c r="H121" s="3" t="str">
        <f t="shared" si="72"/>
        <v>本大会10</v>
      </c>
      <c r="I121" s="3" t="str">
        <f t="shared" si="73"/>
        <v>本大会0</v>
      </c>
      <c r="J121" s="3">
        <f t="shared" si="86"/>
        <v>3</v>
      </c>
      <c r="K121" s="3" t="str">
        <f t="shared" si="74"/>
        <v>本大会3</v>
      </c>
      <c r="L121" s="3">
        <f t="shared" si="87"/>
        <v>8</v>
      </c>
      <c r="M121" s="3" t="str">
        <f t="shared" si="75"/>
        <v>8</v>
      </c>
      <c r="N121" s="3" t="str">
        <f t="shared" si="76"/>
        <v>0</v>
      </c>
      <c r="O121" s="3" t="str">
        <f t="shared" si="77"/>
        <v/>
      </c>
      <c r="P121" s="3" t="str">
        <f t="shared" si="78"/>
        <v>0</v>
      </c>
      <c r="Q121" s="68" t="str">
        <f t="shared" si="79"/>
        <v>フェンシング種目</v>
      </c>
      <c r="R121" s="69">
        <f t="shared" si="80"/>
        <v>0</v>
      </c>
      <c r="S121" s="72">
        <f t="shared" si="81"/>
        <v>111</v>
      </c>
      <c r="T121" s="66"/>
      <c r="U121" s="67"/>
      <c r="V121" s="67"/>
      <c r="W121" s="66"/>
      <c r="X121" s="67"/>
      <c r="Y121" s="66"/>
      <c r="Z121" s="79"/>
      <c r="AA121" s="78"/>
      <c r="AB121" s="67"/>
      <c r="AC121" s="79"/>
      <c r="AD121" s="78" t="str">
        <f t="shared" si="66"/>
        <v/>
      </c>
      <c r="AE121" s="79" t="str">
        <f t="shared" si="67"/>
        <v/>
      </c>
      <c r="AF121" s="78"/>
      <c r="AG121" s="67"/>
      <c r="AH121" s="79"/>
      <c r="AI121" s="82"/>
      <c r="AJ121" s="66"/>
      <c r="AK121" s="73"/>
      <c r="AL121" s="3">
        <f t="shared" si="82"/>
        <v>0</v>
      </c>
    </row>
    <row r="122" spans="1:38" ht="15" hidden="1" thickBot="1" x14ac:dyDescent="0.5">
      <c r="A122" s="3">
        <f t="shared" si="68"/>
        <v>0</v>
      </c>
      <c r="B122" s="3">
        <f t="shared" si="83"/>
        <v>11</v>
      </c>
      <c r="C122" s="3" t="str">
        <f t="shared" si="69"/>
        <v>中ブロ11</v>
      </c>
      <c r="D122" s="3" t="str">
        <f t="shared" si="70"/>
        <v>中ブロ0</v>
      </c>
      <c r="E122" s="3">
        <f t="shared" si="84"/>
        <v>1</v>
      </c>
      <c r="F122" s="3" t="str">
        <f t="shared" si="71"/>
        <v>中ブロ1</v>
      </c>
      <c r="G122" s="3">
        <f t="shared" si="85"/>
        <v>10</v>
      </c>
      <c r="H122" s="3" t="str">
        <f t="shared" si="72"/>
        <v>本大会10</v>
      </c>
      <c r="I122" s="3" t="str">
        <f t="shared" si="73"/>
        <v>本大会0</v>
      </c>
      <c r="J122" s="3">
        <f t="shared" si="86"/>
        <v>3</v>
      </c>
      <c r="K122" s="3" t="str">
        <f t="shared" si="74"/>
        <v>本大会3</v>
      </c>
      <c r="L122" s="3">
        <f t="shared" si="87"/>
        <v>8</v>
      </c>
      <c r="M122" s="3" t="str">
        <f t="shared" si="75"/>
        <v>8</v>
      </c>
      <c r="N122" s="3" t="str">
        <f t="shared" si="76"/>
        <v>0</v>
      </c>
      <c r="O122" s="3" t="str">
        <f t="shared" si="77"/>
        <v/>
      </c>
      <c r="P122" s="3" t="str">
        <f t="shared" si="78"/>
        <v>0</v>
      </c>
      <c r="Q122" s="68" t="str">
        <f t="shared" si="79"/>
        <v>フェンシング種目</v>
      </c>
      <c r="R122" s="69">
        <f t="shared" si="80"/>
        <v>0</v>
      </c>
      <c r="S122" s="72">
        <f t="shared" si="81"/>
        <v>112</v>
      </c>
      <c r="T122" s="66"/>
      <c r="U122" s="67"/>
      <c r="V122" s="67"/>
      <c r="W122" s="66"/>
      <c r="X122" s="67"/>
      <c r="Y122" s="66"/>
      <c r="Z122" s="79"/>
      <c r="AA122" s="78"/>
      <c r="AB122" s="67"/>
      <c r="AC122" s="79"/>
      <c r="AD122" s="78" t="str">
        <f t="shared" si="66"/>
        <v/>
      </c>
      <c r="AE122" s="79" t="str">
        <f t="shared" si="67"/>
        <v/>
      </c>
      <c r="AF122" s="78"/>
      <c r="AG122" s="67"/>
      <c r="AH122" s="79"/>
      <c r="AI122" s="82"/>
      <c r="AJ122" s="66"/>
      <c r="AK122" s="73"/>
      <c r="AL122" s="3">
        <f t="shared" si="82"/>
        <v>0</v>
      </c>
    </row>
    <row r="123" spans="1:38" ht="15" hidden="1" thickBot="1" x14ac:dyDescent="0.5">
      <c r="A123" s="3">
        <f t="shared" si="68"/>
        <v>0</v>
      </c>
      <c r="B123" s="3">
        <f t="shared" si="83"/>
        <v>11</v>
      </c>
      <c r="C123" s="3" t="str">
        <f t="shared" si="69"/>
        <v>中ブロ11</v>
      </c>
      <c r="D123" s="3" t="str">
        <f t="shared" si="70"/>
        <v>中ブロ0</v>
      </c>
      <c r="E123" s="3">
        <f t="shared" si="84"/>
        <v>1</v>
      </c>
      <c r="F123" s="3" t="str">
        <f t="shared" si="71"/>
        <v>中ブロ1</v>
      </c>
      <c r="G123" s="3">
        <f t="shared" si="85"/>
        <v>10</v>
      </c>
      <c r="H123" s="3" t="str">
        <f t="shared" si="72"/>
        <v>本大会10</v>
      </c>
      <c r="I123" s="3" t="str">
        <f t="shared" si="73"/>
        <v>本大会0</v>
      </c>
      <c r="J123" s="3">
        <f t="shared" si="86"/>
        <v>3</v>
      </c>
      <c r="K123" s="3" t="str">
        <f t="shared" si="74"/>
        <v>本大会3</v>
      </c>
      <c r="L123" s="3">
        <f t="shared" si="87"/>
        <v>8</v>
      </c>
      <c r="M123" s="3" t="str">
        <f t="shared" si="75"/>
        <v>8</v>
      </c>
      <c r="N123" s="3" t="str">
        <f t="shared" si="76"/>
        <v>0</v>
      </c>
      <c r="O123" s="3" t="str">
        <f t="shared" si="77"/>
        <v/>
      </c>
      <c r="P123" s="3" t="str">
        <f t="shared" si="78"/>
        <v>0</v>
      </c>
      <c r="Q123" s="68" t="str">
        <f t="shared" si="79"/>
        <v>フェンシング種目</v>
      </c>
      <c r="R123" s="69">
        <f t="shared" si="80"/>
        <v>0</v>
      </c>
      <c r="S123" s="72">
        <f t="shared" si="81"/>
        <v>113</v>
      </c>
      <c r="T123" s="66"/>
      <c r="U123" s="67"/>
      <c r="V123" s="67"/>
      <c r="W123" s="66"/>
      <c r="X123" s="67"/>
      <c r="Y123" s="66"/>
      <c r="Z123" s="79"/>
      <c r="AA123" s="78"/>
      <c r="AB123" s="67"/>
      <c r="AC123" s="79"/>
      <c r="AD123" s="78" t="str">
        <f t="shared" si="66"/>
        <v/>
      </c>
      <c r="AE123" s="79" t="str">
        <f t="shared" si="67"/>
        <v/>
      </c>
      <c r="AF123" s="78"/>
      <c r="AG123" s="67"/>
      <c r="AH123" s="79"/>
      <c r="AI123" s="82"/>
      <c r="AJ123" s="66"/>
      <c r="AK123" s="73"/>
      <c r="AL123" s="3">
        <f t="shared" si="82"/>
        <v>0</v>
      </c>
    </row>
    <row r="124" spans="1:38" ht="15" hidden="1" thickBot="1" x14ac:dyDescent="0.5">
      <c r="A124" s="3">
        <f t="shared" si="68"/>
        <v>0</v>
      </c>
      <c r="B124" s="3">
        <f t="shared" si="83"/>
        <v>11</v>
      </c>
      <c r="C124" s="3" t="str">
        <f t="shared" si="69"/>
        <v>中ブロ11</v>
      </c>
      <c r="D124" s="3" t="str">
        <f t="shared" si="70"/>
        <v>中ブロ0</v>
      </c>
      <c r="E124" s="3">
        <f t="shared" si="84"/>
        <v>1</v>
      </c>
      <c r="F124" s="3" t="str">
        <f t="shared" si="71"/>
        <v>中ブロ1</v>
      </c>
      <c r="G124" s="3">
        <f t="shared" si="85"/>
        <v>10</v>
      </c>
      <c r="H124" s="3" t="str">
        <f t="shared" si="72"/>
        <v>本大会10</v>
      </c>
      <c r="I124" s="3" t="str">
        <f t="shared" si="73"/>
        <v>本大会0</v>
      </c>
      <c r="J124" s="3">
        <f t="shared" si="86"/>
        <v>3</v>
      </c>
      <c r="K124" s="3" t="str">
        <f t="shared" si="74"/>
        <v>本大会3</v>
      </c>
      <c r="L124" s="3">
        <f t="shared" si="87"/>
        <v>8</v>
      </c>
      <c r="M124" s="3" t="str">
        <f t="shared" si="75"/>
        <v>8</v>
      </c>
      <c r="N124" s="3" t="str">
        <f t="shared" si="76"/>
        <v>0</v>
      </c>
      <c r="O124" s="3" t="str">
        <f t="shared" si="77"/>
        <v/>
      </c>
      <c r="P124" s="3" t="str">
        <f t="shared" si="78"/>
        <v>0</v>
      </c>
      <c r="Q124" s="68" t="str">
        <f t="shared" si="79"/>
        <v>フェンシング種目</v>
      </c>
      <c r="R124" s="69">
        <f t="shared" si="80"/>
        <v>0</v>
      </c>
      <c r="S124" s="72">
        <f t="shared" si="81"/>
        <v>114</v>
      </c>
      <c r="T124" s="66"/>
      <c r="U124" s="67"/>
      <c r="V124" s="67"/>
      <c r="W124" s="66"/>
      <c r="X124" s="67"/>
      <c r="Y124" s="66"/>
      <c r="Z124" s="79"/>
      <c r="AA124" s="78"/>
      <c r="AB124" s="67"/>
      <c r="AC124" s="79"/>
      <c r="AD124" s="78" t="str">
        <f t="shared" ref="AD124:AD160" si="88">IF(AA124="選手団","○","")</f>
        <v/>
      </c>
      <c r="AE124" s="79" t="str">
        <f t="shared" si="67"/>
        <v/>
      </c>
      <c r="AF124" s="78"/>
      <c r="AG124" s="67"/>
      <c r="AH124" s="79"/>
      <c r="AI124" s="82"/>
      <c r="AJ124" s="66"/>
      <c r="AK124" s="73"/>
      <c r="AL124" s="3">
        <f t="shared" si="82"/>
        <v>0</v>
      </c>
    </row>
    <row r="125" spans="1:38" ht="15" hidden="1" thickBot="1" x14ac:dyDescent="0.5">
      <c r="A125" s="3">
        <f t="shared" si="68"/>
        <v>0</v>
      </c>
      <c r="B125" s="3">
        <f t="shared" si="83"/>
        <v>11</v>
      </c>
      <c r="C125" s="3" t="str">
        <f t="shared" si="69"/>
        <v>中ブロ11</v>
      </c>
      <c r="D125" s="3" t="str">
        <f t="shared" si="70"/>
        <v>中ブロ0</v>
      </c>
      <c r="E125" s="3">
        <f t="shared" si="84"/>
        <v>1</v>
      </c>
      <c r="F125" s="3" t="str">
        <f t="shared" si="71"/>
        <v>中ブロ1</v>
      </c>
      <c r="G125" s="3">
        <f t="shared" si="85"/>
        <v>10</v>
      </c>
      <c r="H125" s="3" t="str">
        <f t="shared" si="72"/>
        <v>本大会10</v>
      </c>
      <c r="I125" s="3" t="str">
        <f t="shared" si="73"/>
        <v>本大会0</v>
      </c>
      <c r="J125" s="3">
        <f t="shared" si="86"/>
        <v>3</v>
      </c>
      <c r="K125" s="3" t="str">
        <f t="shared" si="74"/>
        <v>本大会3</v>
      </c>
      <c r="L125" s="3">
        <f t="shared" si="87"/>
        <v>8</v>
      </c>
      <c r="M125" s="3" t="str">
        <f t="shared" si="75"/>
        <v>8</v>
      </c>
      <c r="N125" s="3" t="str">
        <f t="shared" si="76"/>
        <v>0</v>
      </c>
      <c r="O125" s="3" t="str">
        <f t="shared" si="77"/>
        <v/>
      </c>
      <c r="P125" s="3" t="str">
        <f t="shared" si="78"/>
        <v>0</v>
      </c>
      <c r="Q125" s="68" t="str">
        <f t="shared" si="79"/>
        <v>フェンシング種目</v>
      </c>
      <c r="R125" s="69">
        <f t="shared" si="80"/>
        <v>0</v>
      </c>
      <c r="S125" s="72">
        <f t="shared" si="81"/>
        <v>115</v>
      </c>
      <c r="T125" s="66"/>
      <c r="U125" s="67"/>
      <c r="V125" s="67"/>
      <c r="W125" s="66"/>
      <c r="X125" s="67"/>
      <c r="Y125" s="66"/>
      <c r="Z125" s="79"/>
      <c r="AA125" s="78"/>
      <c r="AB125" s="67"/>
      <c r="AC125" s="79"/>
      <c r="AD125" s="78" t="str">
        <f t="shared" si="88"/>
        <v/>
      </c>
      <c r="AE125" s="79" t="str">
        <f t="shared" ref="AE125:AE156" si="89">IF(AD125="○","－",IF(AB125="選手団","○",""))</f>
        <v/>
      </c>
      <c r="AF125" s="78"/>
      <c r="AG125" s="67"/>
      <c r="AH125" s="79"/>
      <c r="AI125" s="82"/>
      <c r="AJ125" s="66"/>
      <c r="AK125" s="73"/>
      <c r="AL125" s="3">
        <f t="shared" si="82"/>
        <v>0</v>
      </c>
    </row>
    <row r="126" spans="1:38" ht="15" hidden="1" thickBot="1" x14ac:dyDescent="0.5">
      <c r="A126" s="3">
        <f t="shared" si="68"/>
        <v>0</v>
      </c>
      <c r="B126" s="3">
        <f t="shared" si="83"/>
        <v>11</v>
      </c>
      <c r="C126" s="3" t="str">
        <f t="shared" si="69"/>
        <v>中ブロ11</v>
      </c>
      <c r="D126" s="3" t="str">
        <f t="shared" si="70"/>
        <v>中ブロ0</v>
      </c>
      <c r="E126" s="3">
        <f t="shared" si="84"/>
        <v>1</v>
      </c>
      <c r="F126" s="3" t="str">
        <f t="shared" si="71"/>
        <v>中ブロ1</v>
      </c>
      <c r="G126" s="3">
        <f t="shared" si="85"/>
        <v>10</v>
      </c>
      <c r="H126" s="3" t="str">
        <f t="shared" si="72"/>
        <v>本大会10</v>
      </c>
      <c r="I126" s="3" t="str">
        <f t="shared" si="73"/>
        <v>本大会0</v>
      </c>
      <c r="J126" s="3">
        <f t="shared" si="86"/>
        <v>3</v>
      </c>
      <c r="K126" s="3" t="str">
        <f t="shared" si="74"/>
        <v>本大会3</v>
      </c>
      <c r="L126" s="3">
        <f t="shared" si="87"/>
        <v>8</v>
      </c>
      <c r="M126" s="3" t="str">
        <f t="shared" si="75"/>
        <v>8</v>
      </c>
      <c r="N126" s="3" t="str">
        <f t="shared" si="76"/>
        <v>0</v>
      </c>
      <c r="O126" s="3" t="str">
        <f t="shared" si="77"/>
        <v/>
      </c>
      <c r="P126" s="3" t="str">
        <f t="shared" si="78"/>
        <v>0</v>
      </c>
      <c r="Q126" s="68" t="str">
        <f t="shared" si="79"/>
        <v>フェンシング種目</v>
      </c>
      <c r="R126" s="69">
        <f t="shared" si="80"/>
        <v>0</v>
      </c>
      <c r="S126" s="72">
        <f t="shared" si="81"/>
        <v>116</v>
      </c>
      <c r="T126" s="66"/>
      <c r="U126" s="67"/>
      <c r="V126" s="67"/>
      <c r="W126" s="66"/>
      <c r="X126" s="67"/>
      <c r="Y126" s="66"/>
      <c r="Z126" s="79"/>
      <c r="AA126" s="78"/>
      <c r="AB126" s="67"/>
      <c r="AC126" s="79"/>
      <c r="AD126" s="78" t="str">
        <f t="shared" si="88"/>
        <v/>
      </c>
      <c r="AE126" s="79" t="str">
        <f t="shared" si="89"/>
        <v/>
      </c>
      <c r="AF126" s="78"/>
      <c r="AG126" s="67"/>
      <c r="AH126" s="79"/>
      <c r="AI126" s="82"/>
      <c r="AJ126" s="66"/>
      <c r="AK126" s="73"/>
      <c r="AL126" s="3">
        <f t="shared" si="82"/>
        <v>0</v>
      </c>
    </row>
    <row r="127" spans="1:38" ht="15" hidden="1" thickBot="1" x14ac:dyDescent="0.5">
      <c r="A127" s="3">
        <f t="shared" si="68"/>
        <v>0</v>
      </c>
      <c r="B127" s="3">
        <f t="shared" si="83"/>
        <v>11</v>
      </c>
      <c r="C127" s="3" t="str">
        <f t="shared" si="69"/>
        <v>中ブロ11</v>
      </c>
      <c r="D127" s="3" t="str">
        <f t="shared" si="70"/>
        <v>中ブロ0</v>
      </c>
      <c r="E127" s="3">
        <f t="shared" si="84"/>
        <v>1</v>
      </c>
      <c r="F127" s="3" t="str">
        <f t="shared" si="71"/>
        <v>中ブロ1</v>
      </c>
      <c r="G127" s="3">
        <f t="shared" si="85"/>
        <v>10</v>
      </c>
      <c r="H127" s="3" t="str">
        <f t="shared" si="72"/>
        <v>本大会10</v>
      </c>
      <c r="I127" s="3" t="str">
        <f t="shared" si="73"/>
        <v>本大会0</v>
      </c>
      <c r="J127" s="3">
        <f t="shared" si="86"/>
        <v>3</v>
      </c>
      <c r="K127" s="3" t="str">
        <f t="shared" si="74"/>
        <v>本大会3</v>
      </c>
      <c r="L127" s="3">
        <f t="shared" si="87"/>
        <v>8</v>
      </c>
      <c r="M127" s="3" t="str">
        <f t="shared" si="75"/>
        <v>8</v>
      </c>
      <c r="N127" s="3" t="str">
        <f t="shared" si="76"/>
        <v>0</v>
      </c>
      <c r="O127" s="3" t="str">
        <f t="shared" si="77"/>
        <v/>
      </c>
      <c r="P127" s="3" t="str">
        <f t="shared" si="78"/>
        <v>0</v>
      </c>
      <c r="Q127" s="68" t="str">
        <f t="shared" si="79"/>
        <v>フェンシング種目</v>
      </c>
      <c r="R127" s="69">
        <f t="shared" si="80"/>
        <v>0</v>
      </c>
      <c r="S127" s="72">
        <f t="shared" si="81"/>
        <v>117</v>
      </c>
      <c r="T127" s="66"/>
      <c r="U127" s="67"/>
      <c r="V127" s="67"/>
      <c r="W127" s="66"/>
      <c r="X127" s="67"/>
      <c r="Y127" s="66"/>
      <c r="Z127" s="79"/>
      <c r="AA127" s="78"/>
      <c r="AB127" s="67"/>
      <c r="AC127" s="79"/>
      <c r="AD127" s="78" t="str">
        <f t="shared" si="88"/>
        <v/>
      </c>
      <c r="AE127" s="79" t="str">
        <f t="shared" si="89"/>
        <v/>
      </c>
      <c r="AF127" s="78"/>
      <c r="AG127" s="67"/>
      <c r="AH127" s="79"/>
      <c r="AI127" s="82"/>
      <c r="AJ127" s="66"/>
      <c r="AK127" s="73"/>
      <c r="AL127" s="3">
        <f t="shared" si="82"/>
        <v>0</v>
      </c>
    </row>
    <row r="128" spans="1:38" ht="15" hidden="1" thickBot="1" x14ac:dyDescent="0.5">
      <c r="A128" s="3">
        <f t="shared" si="68"/>
        <v>0</v>
      </c>
      <c r="B128" s="3">
        <f t="shared" si="83"/>
        <v>11</v>
      </c>
      <c r="C128" s="3" t="str">
        <f t="shared" si="69"/>
        <v>中ブロ11</v>
      </c>
      <c r="D128" s="3" t="str">
        <f t="shared" si="70"/>
        <v>中ブロ0</v>
      </c>
      <c r="E128" s="3">
        <f t="shared" si="84"/>
        <v>1</v>
      </c>
      <c r="F128" s="3" t="str">
        <f t="shared" si="71"/>
        <v>中ブロ1</v>
      </c>
      <c r="G128" s="3">
        <f t="shared" si="85"/>
        <v>10</v>
      </c>
      <c r="H128" s="3" t="str">
        <f t="shared" si="72"/>
        <v>本大会10</v>
      </c>
      <c r="I128" s="3" t="str">
        <f t="shared" si="73"/>
        <v>本大会0</v>
      </c>
      <c r="J128" s="3">
        <f t="shared" si="86"/>
        <v>3</v>
      </c>
      <c r="K128" s="3" t="str">
        <f t="shared" si="74"/>
        <v>本大会3</v>
      </c>
      <c r="L128" s="3">
        <f t="shared" si="87"/>
        <v>8</v>
      </c>
      <c r="M128" s="3" t="str">
        <f t="shared" si="75"/>
        <v>8</v>
      </c>
      <c r="N128" s="3" t="str">
        <f t="shared" si="76"/>
        <v>0</v>
      </c>
      <c r="O128" s="3" t="str">
        <f t="shared" si="77"/>
        <v/>
      </c>
      <c r="P128" s="3" t="str">
        <f t="shared" si="78"/>
        <v>0</v>
      </c>
      <c r="Q128" s="68" t="str">
        <f t="shared" si="79"/>
        <v>フェンシング種目</v>
      </c>
      <c r="R128" s="69">
        <f t="shared" si="80"/>
        <v>0</v>
      </c>
      <c r="S128" s="72">
        <f t="shared" si="81"/>
        <v>118</v>
      </c>
      <c r="T128" s="66"/>
      <c r="U128" s="67"/>
      <c r="V128" s="67"/>
      <c r="W128" s="66"/>
      <c r="X128" s="67"/>
      <c r="Y128" s="66"/>
      <c r="Z128" s="79"/>
      <c r="AA128" s="78"/>
      <c r="AB128" s="67"/>
      <c r="AC128" s="79"/>
      <c r="AD128" s="78" t="str">
        <f t="shared" si="88"/>
        <v/>
      </c>
      <c r="AE128" s="79" t="str">
        <f t="shared" si="89"/>
        <v/>
      </c>
      <c r="AF128" s="78"/>
      <c r="AG128" s="67"/>
      <c r="AH128" s="79"/>
      <c r="AI128" s="82"/>
      <c r="AJ128" s="66"/>
      <c r="AK128" s="73"/>
      <c r="AL128" s="3">
        <f t="shared" si="82"/>
        <v>0</v>
      </c>
    </row>
    <row r="129" spans="1:38" ht="15" hidden="1" thickBot="1" x14ac:dyDescent="0.5">
      <c r="A129" s="3">
        <f t="shared" si="68"/>
        <v>0</v>
      </c>
      <c r="B129" s="3">
        <f t="shared" si="83"/>
        <v>11</v>
      </c>
      <c r="C129" s="3" t="str">
        <f t="shared" si="69"/>
        <v>中ブロ11</v>
      </c>
      <c r="D129" s="3" t="str">
        <f t="shared" si="70"/>
        <v>中ブロ0</v>
      </c>
      <c r="E129" s="3">
        <f t="shared" si="84"/>
        <v>1</v>
      </c>
      <c r="F129" s="3" t="str">
        <f t="shared" si="71"/>
        <v>中ブロ1</v>
      </c>
      <c r="G129" s="3">
        <f t="shared" si="85"/>
        <v>10</v>
      </c>
      <c r="H129" s="3" t="str">
        <f t="shared" si="72"/>
        <v>本大会10</v>
      </c>
      <c r="I129" s="3" t="str">
        <f t="shared" si="73"/>
        <v>本大会0</v>
      </c>
      <c r="J129" s="3">
        <f t="shared" si="86"/>
        <v>3</v>
      </c>
      <c r="K129" s="3" t="str">
        <f t="shared" si="74"/>
        <v>本大会3</v>
      </c>
      <c r="L129" s="3">
        <f t="shared" si="87"/>
        <v>8</v>
      </c>
      <c r="M129" s="3" t="str">
        <f t="shared" si="75"/>
        <v>8</v>
      </c>
      <c r="N129" s="3" t="str">
        <f t="shared" si="76"/>
        <v>0</v>
      </c>
      <c r="O129" s="3" t="str">
        <f t="shared" si="77"/>
        <v/>
      </c>
      <c r="P129" s="3" t="str">
        <f t="shared" si="78"/>
        <v>0</v>
      </c>
      <c r="Q129" s="68" t="str">
        <f t="shared" si="79"/>
        <v>フェンシング種目</v>
      </c>
      <c r="R129" s="69">
        <f t="shared" si="80"/>
        <v>0</v>
      </c>
      <c r="S129" s="72">
        <f t="shared" si="81"/>
        <v>119</v>
      </c>
      <c r="T129" s="66"/>
      <c r="U129" s="67"/>
      <c r="V129" s="67"/>
      <c r="W129" s="66"/>
      <c r="X129" s="67"/>
      <c r="Y129" s="66"/>
      <c r="Z129" s="79"/>
      <c r="AA129" s="78"/>
      <c r="AB129" s="67"/>
      <c r="AC129" s="79"/>
      <c r="AD129" s="78" t="str">
        <f t="shared" si="88"/>
        <v/>
      </c>
      <c r="AE129" s="79" t="str">
        <f t="shared" si="89"/>
        <v/>
      </c>
      <c r="AF129" s="78"/>
      <c r="AG129" s="67"/>
      <c r="AH129" s="79"/>
      <c r="AI129" s="82"/>
      <c r="AJ129" s="66"/>
      <c r="AK129" s="73"/>
      <c r="AL129" s="3">
        <f t="shared" si="82"/>
        <v>0</v>
      </c>
    </row>
    <row r="130" spans="1:38" ht="15" hidden="1" thickBot="1" x14ac:dyDescent="0.5">
      <c r="A130" s="3">
        <f t="shared" si="68"/>
        <v>0</v>
      </c>
      <c r="B130" s="3">
        <f t="shared" si="83"/>
        <v>11</v>
      </c>
      <c r="C130" s="3" t="str">
        <f t="shared" si="69"/>
        <v>中ブロ11</v>
      </c>
      <c r="D130" s="3" t="str">
        <f t="shared" si="70"/>
        <v>中ブロ0</v>
      </c>
      <c r="E130" s="3">
        <f t="shared" si="84"/>
        <v>1</v>
      </c>
      <c r="F130" s="3" t="str">
        <f t="shared" si="71"/>
        <v>中ブロ1</v>
      </c>
      <c r="G130" s="3">
        <f t="shared" si="85"/>
        <v>10</v>
      </c>
      <c r="H130" s="3" t="str">
        <f t="shared" si="72"/>
        <v>本大会10</v>
      </c>
      <c r="I130" s="3" t="str">
        <f t="shared" si="73"/>
        <v>本大会0</v>
      </c>
      <c r="J130" s="3">
        <f t="shared" si="86"/>
        <v>3</v>
      </c>
      <c r="K130" s="3" t="str">
        <f t="shared" si="74"/>
        <v>本大会3</v>
      </c>
      <c r="L130" s="3">
        <f t="shared" si="87"/>
        <v>8</v>
      </c>
      <c r="M130" s="3" t="str">
        <f t="shared" si="75"/>
        <v>8</v>
      </c>
      <c r="N130" s="3" t="str">
        <f t="shared" si="76"/>
        <v>0</v>
      </c>
      <c r="O130" s="3" t="str">
        <f t="shared" si="77"/>
        <v/>
      </c>
      <c r="P130" s="3" t="str">
        <f t="shared" si="78"/>
        <v>0</v>
      </c>
      <c r="Q130" s="68" t="str">
        <f t="shared" si="79"/>
        <v>フェンシング種目</v>
      </c>
      <c r="R130" s="69">
        <f t="shared" si="80"/>
        <v>0</v>
      </c>
      <c r="S130" s="72">
        <f t="shared" si="81"/>
        <v>120</v>
      </c>
      <c r="T130" s="66"/>
      <c r="U130" s="67"/>
      <c r="V130" s="67"/>
      <c r="W130" s="66"/>
      <c r="X130" s="67"/>
      <c r="Y130" s="66"/>
      <c r="Z130" s="79"/>
      <c r="AA130" s="78"/>
      <c r="AB130" s="67"/>
      <c r="AC130" s="79"/>
      <c r="AD130" s="78" t="str">
        <f t="shared" si="88"/>
        <v/>
      </c>
      <c r="AE130" s="79" t="str">
        <f t="shared" si="89"/>
        <v/>
      </c>
      <c r="AF130" s="78"/>
      <c r="AG130" s="67"/>
      <c r="AH130" s="79"/>
      <c r="AI130" s="82"/>
      <c r="AJ130" s="66"/>
      <c r="AK130" s="73"/>
      <c r="AL130" s="3">
        <f t="shared" si="82"/>
        <v>0</v>
      </c>
    </row>
    <row r="131" spans="1:38" ht="15" hidden="1" thickBot="1" x14ac:dyDescent="0.5">
      <c r="A131" s="3">
        <f t="shared" si="68"/>
        <v>0</v>
      </c>
      <c r="B131" s="3">
        <f t="shared" si="83"/>
        <v>11</v>
      </c>
      <c r="C131" s="3" t="str">
        <f t="shared" si="69"/>
        <v>中ブロ11</v>
      </c>
      <c r="D131" s="3" t="str">
        <f t="shared" si="70"/>
        <v>中ブロ0</v>
      </c>
      <c r="E131" s="3">
        <f t="shared" si="84"/>
        <v>1</v>
      </c>
      <c r="F131" s="3" t="str">
        <f t="shared" si="71"/>
        <v>中ブロ1</v>
      </c>
      <c r="G131" s="3">
        <f t="shared" si="85"/>
        <v>10</v>
      </c>
      <c r="H131" s="3" t="str">
        <f t="shared" si="72"/>
        <v>本大会10</v>
      </c>
      <c r="I131" s="3" t="str">
        <f t="shared" si="73"/>
        <v>本大会0</v>
      </c>
      <c r="J131" s="3">
        <f t="shared" si="86"/>
        <v>3</v>
      </c>
      <c r="K131" s="3" t="str">
        <f t="shared" si="74"/>
        <v>本大会3</v>
      </c>
      <c r="L131" s="3">
        <f t="shared" si="87"/>
        <v>8</v>
      </c>
      <c r="M131" s="3" t="str">
        <f t="shared" si="75"/>
        <v>8</v>
      </c>
      <c r="N131" s="3" t="str">
        <f t="shared" si="76"/>
        <v>0</v>
      </c>
      <c r="O131" s="3" t="str">
        <f t="shared" si="77"/>
        <v/>
      </c>
      <c r="P131" s="3" t="str">
        <f t="shared" si="78"/>
        <v>0</v>
      </c>
      <c r="Q131" s="68" t="str">
        <f t="shared" si="79"/>
        <v>フェンシング種目</v>
      </c>
      <c r="R131" s="69">
        <f t="shared" si="80"/>
        <v>0</v>
      </c>
      <c r="S131" s="72">
        <f t="shared" si="81"/>
        <v>121</v>
      </c>
      <c r="T131" s="66"/>
      <c r="U131" s="67"/>
      <c r="V131" s="67"/>
      <c r="W131" s="66"/>
      <c r="X131" s="67"/>
      <c r="Y131" s="66"/>
      <c r="Z131" s="79"/>
      <c r="AA131" s="78"/>
      <c r="AB131" s="67"/>
      <c r="AC131" s="79"/>
      <c r="AD131" s="78" t="str">
        <f t="shared" si="88"/>
        <v/>
      </c>
      <c r="AE131" s="79" t="str">
        <f t="shared" si="89"/>
        <v/>
      </c>
      <c r="AF131" s="78"/>
      <c r="AG131" s="67"/>
      <c r="AH131" s="79"/>
      <c r="AI131" s="82"/>
      <c r="AJ131" s="66"/>
      <c r="AK131" s="73"/>
      <c r="AL131" s="3">
        <f t="shared" si="82"/>
        <v>0</v>
      </c>
    </row>
    <row r="132" spans="1:38" ht="15" hidden="1" thickBot="1" x14ac:dyDescent="0.5">
      <c r="A132" s="3">
        <f t="shared" si="68"/>
        <v>0</v>
      </c>
      <c r="B132" s="3">
        <f t="shared" si="83"/>
        <v>11</v>
      </c>
      <c r="C132" s="3" t="str">
        <f t="shared" si="69"/>
        <v>中ブロ11</v>
      </c>
      <c r="D132" s="3" t="str">
        <f t="shared" si="70"/>
        <v>中ブロ0</v>
      </c>
      <c r="E132" s="3">
        <f t="shared" si="84"/>
        <v>1</v>
      </c>
      <c r="F132" s="3" t="str">
        <f t="shared" si="71"/>
        <v>中ブロ1</v>
      </c>
      <c r="G132" s="3">
        <f t="shared" si="85"/>
        <v>10</v>
      </c>
      <c r="H132" s="3" t="str">
        <f t="shared" si="72"/>
        <v>本大会10</v>
      </c>
      <c r="I132" s="3" t="str">
        <f t="shared" si="73"/>
        <v>本大会0</v>
      </c>
      <c r="J132" s="3">
        <f t="shared" si="86"/>
        <v>3</v>
      </c>
      <c r="K132" s="3" t="str">
        <f t="shared" si="74"/>
        <v>本大会3</v>
      </c>
      <c r="L132" s="3">
        <f t="shared" si="87"/>
        <v>8</v>
      </c>
      <c r="M132" s="3" t="str">
        <f t="shared" si="75"/>
        <v>8</v>
      </c>
      <c r="N132" s="3" t="str">
        <f t="shared" si="76"/>
        <v>0</v>
      </c>
      <c r="O132" s="3" t="str">
        <f t="shared" si="77"/>
        <v/>
      </c>
      <c r="P132" s="3" t="str">
        <f t="shared" si="78"/>
        <v>0</v>
      </c>
      <c r="Q132" s="68" t="str">
        <f t="shared" si="79"/>
        <v>フェンシング種目</v>
      </c>
      <c r="R132" s="69">
        <f t="shared" si="80"/>
        <v>0</v>
      </c>
      <c r="S132" s="72">
        <f t="shared" si="81"/>
        <v>122</v>
      </c>
      <c r="T132" s="66"/>
      <c r="U132" s="67"/>
      <c r="V132" s="67"/>
      <c r="W132" s="66"/>
      <c r="X132" s="67"/>
      <c r="Y132" s="66"/>
      <c r="Z132" s="79"/>
      <c r="AA132" s="78"/>
      <c r="AB132" s="67"/>
      <c r="AC132" s="79"/>
      <c r="AD132" s="78" t="str">
        <f t="shared" si="88"/>
        <v/>
      </c>
      <c r="AE132" s="79" t="str">
        <f t="shared" si="89"/>
        <v/>
      </c>
      <c r="AF132" s="78"/>
      <c r="AG132" s="67"/>
      <c r="AH132" s="79"/>
      <c r="AI132" s="82"/>
      <c r="AJ132" s="66"/>
      <c r="AK132" s="73"/>
      <c r="AL132" s="3">
        <f t="shared" si="82"/>
        <v>0</v>
      </c>
    </row>
    <row r="133" spans="1:38" ht="15" hidden="1" thickBot="1" x14ac:dyDescent="0.5">
      <c r="A133" s="3">
        <f t="shared" si="68"/>
        <v>0</v>
      </c>
      <c r="B133" s="3">
        <f t="shared" si="83"/>
        <v>11</v>
      </c>
      <c r="C133" s="3" t="str">
        <f t="shared" si="69"/>
        <v>中ブロ11</v>
      </c>
      <c r="D133" s="3" t="str">
        <f t="shared" si="70"/>
        <v>中ブロ0</v>
      </c>
      <c r="E133" s="3">
        <f t="shared" si="84"/>
        <v>1</v>
      </c>
      <c r="F133" s="3" t="str">
        <f t="shared" si="71"/>
        <v>中ブロ1</v>
      </c>
      <c r="G133" s="3">
        <f t="shared" si="85"/>
        <v>10</v>
      </c>
      <c r="H133" s="3" t="str">
        <f t="shared" si="72"/>
        <v>本大会10</v>
      </c>
      <c r="I133" s="3" t="str">
        <f t="shared" si="73"/>
        <v>本大会0</v>
      </c>
      <c r="J133" s="3">
        <f t="shared" si="86"/>
        <v>3</v>
      </c>
      <c r="K133" s="3" t="str">
        <f t="shared" si="74"/>
        <v>本大会3</v>
      </c>
      <c r="L133" s="3">
        <f t="shared" si="87"/>
        <v>8</v>
      </c>
      <c r="M133" s="3" t="str">
        <f t="shared" si="75"/>
        <v>8</v>
      </c>
      <c r="N133" s="3" t="str">
        <f t="shared" si="76"/>
        <v>0</v>
      </c>
      <c r="O133" s="3" t="str">
        <f t="shared" si="77"/>
        <v/>
      </c>
      <c r="P133" s="3" t="str">
        <f t="shared" si="78"/>
        <v>0</v>
      </c>
      <c r="Q133" s="68" t="str">
        <f t="shared" si="79"/>
        <v>フェンシング種目</v>
      </c>
      <c r="R133" s="69">
        <f t="shared" si="80"/>
        <v>0</v>
      </c>
      <c r="S133" s="72">
        <f t="shared" si="81"/>
        <v>123</v>
      </c>
      <c r="T133" s="66"/>
      <c r="U133" s="67"/>
      <c r="V133" s="67"/>
      <c r="W133" s="66"/>
      <c r="X133" s="67"/>
      <c r="Y133" s="66"/>
      <c r="Z133" s="79"/>
      <c r="AA133" s="78"/>
      <c r="AB133" s="67"/>
      <c r="AC133" s="79"/>
      <c r="AD133" s="78" t="str">
        <f t="shared" si="88"/>
        <v/>
      </c>
      <c r="AE133" s="79" t="str">
        <f t="shared" si="89"/>
        <v/>
      </c>
      <c r="AF133" s="78"/>
      <c r="AG133" s="67"/>
      <c r="AH133" s="79"/>
      <c r="AI133" s="82"/>
      <c r="AJ133" s="66"/>
      <c r="AK133" s="73"/>
      <c r="AL133" s="3">
        <f t="shared" si="82"/>
        <v>0</v>
      </c>
    </row>
    <row r="134" spans="1:38" ht="15" hidden="1" thickBot="1" x14ac:dyDescent="0.5">
      <c r="A134" s="3">
        <f t="shared" si="68"/>
        <v>0</v>
      </c>
      <c r="B134" s="3">
        <f t="shared" si="83"/>
        <v>11</v>
      </c>
      <c r="C134" s="3" t="str">
        <f t="shared" si="69"/>
        <v>中ブロ11</v>
      </c>
      <c r="D134" s="3" t="str">
        <f t="shared" si="70"/>
        <v>中ブロ0</v>
      </c>
      <c r="E134" s="3">
        <f t="shared" si="84"/>
        <v>1</v>
      </c>
      <c r="F134" s="3" t="str">
        <f t="shared" si="71"/>
        <v>中ブロ1</v>
      </c>
      <c r="G134" s="3">
        <f t="shared" si="85"/>
        <v>10</v>
      </c>
      <c r="H134" s="3" t="str">
        <f t="shared" si="72"/>
        <v>本大会10</v>
      </c>
      <c r="I134" s="3" t="str">
        <f t="shared" si="73"/>
        <v>本大会0</v>
      </c>
      <c r="J134" s="3">
        <f t="shared" si="86"/>
        <v>3</v>
      </c>
      <c r="K134" s="3" t="str">
        <f t="shared" si="74"/>
        <v>本大会3</v>
      </c>
      <c r="L134" s="3">
        <f t="shared" si="87"/>
        <v>8</v>
      </c>
      <c r="M134" s="3" t="str">
        <f t="shared" si="75"/>
        <v>8</v>
      </c>
      <c r="N134" s="3" t="str">
        <f t="shared" si="76"/>
        <v>0</v>
      </c>
      <c r="O134" s="3" t="str">
        <f t="shared" si="77"/>
        <v/>
      </c>
      <c r="P134" s="3" t="str">
        <f t="shared" si="78"/>
        <v>0</v>
      </c>
      <c r="Q134" s="68" t="str">
        <f t="shared" si="79"/>
        <v>フェンシング種目</v>
      </c>
      <c r="R134" s="69">
        <f t="shared" si="80"/>
        <v>0</v>
      </c>
      <c r="S134" s="72">
        <f t="shared" si="81"/>
        <v>124</v>
      </c>
      <c r="T134" s="66"/>
      <c r="U134" s="67"/>
      <c r="V134" s="67"/>
      <c r="W134" s="66"/>
      <c r="X134" s="67"/>
      <c r="Y134" s="66"/>
      <c r="Z134" s="79"/>
      <c r="AA134" s="78"/>
      <c r="AB134" s="67"/>
      <c r="AC134" s="79"/>
      <c r="AD134" s="78" t="str">
        <f t="shared" si="88"/>
        <v/>
      </c>
      <c r="AE134" s="79" t="str">
        <f t="shared" si="89"/>
        <v/>
      </c>
      <c r="AF134" s="78"/>
      <c r="AG134" s="67"/>
      <c r="AH134" s="79"/>
      <c r="AI134" s="82"/>
      <c r="AJ134" s="66"/>
      <c r="AK134" s="73"/>
      <c r="AL134" s="3">
        <f t="shared" si="82"/>
        <v>0</v>
      </c>
    </row>
    <row r="135" spans="1:38" ht="15" hidden="1" thickBot="1" x14ac:dyDescent="0.5">
      <c r="A135" s="3">
        <f t="shared" si="68"/>
        <v>0</v>
      </c>
      <c r="B135" s="3">
        <f t="shared" si="83"/>
        <v>11</v>
      </c>
      <c r="C135" s="3" t="str">
        <f t="shared" si="69"/>
        <v>中ブロ11</v>
      </c>
      <c r="D135" s="3" t="str">
        <f t="shared" si="70"/>
        <v>中ブロ0</v>
      </c>
      <c r="E135" s="3">
        <f t="shared" si="84"/>
        <v>1</v>
      </c>
      <c r="F135" s="3" t="str">
        <f t="shared" si="71"/>
        <v>中ブロ1</v>
      </c>
      <c r="G135" s="3">
        <f t="shared" si="85"/>
        <v>10</v>
      </c>
      <c r="H135" s="3" t="str">
        <f t="shared" si="72"/>
        <v>本大会10</v>
      </c>
      <c r="I135" s="3" t="str">
        <f t="shared" si="73"/>
        <v>本大会0</v>
      </c>
      <c r="J135" s="3">
        <f t="shared" si="86"/>
        <v>3</v>
      </c>
      <c r="K135" s="3" t="str">
        <f t="shared" si="74"/>
        <v>本大会3</v>
      </c>
      <c r="L135" s="3">
        <f t="shared" si="87"/>
        <v>8</v>
      </c>
      <c r="M135" s="3" t="str">
        <f t="shared" si="75"/>
        <v>8</v>
      </c>
      <c r="N135" s="3" t="str">
        <f t="shared" si="76"/>
        <v>0</v>
      </c>
      <c r="O135" s="3" t="str">
        <f t="shared" si="77"/>
        <v/>
      </c>
      <c r="P135" s="3" t="str">
        <f t="shared" si="78"/>
        <v>0</v>
      </c>
      <c r="Q135" s="68" t="str">
        <f t="shared" si="79"/>
        <v>フェンシング種目</v>
      </c>
      <c r="R135" s="69">
        <f t="shared" si="80"/>
        <v>0</v>
      </c>
      <c r="S135" s="72">
        <f t="shared" si="81"/>
        <v>125</v>
      </c>
      <c r="T135" s="66"/>
      <c r="U135" s="67"/>
      <c r="V135" s="67"/>
      <c r="W135" s="66"/>
      <c r="X135" s="67"/>
      <c r="Y135" s="66"/>
      <c r="Z135" s="79"/>
      <c r="AA135" s="78"/>
      <c r="AB135" s="67"/>
      <c r="AC135" s="79"/>
      <c r="AD135" s="78" t="str">
        <f t="shared" si="88"/>
        <v/>
      </c>
      <c r="AE135" s="79" t="str">
        <f t="shared" si="89"/>
        <v/>
      </c>
      <c r="AF135" s="78"/>
      <c r="AG135" s="67"/>
      <c r="AH135" s="79"/>
      <c r="AI135" s="82"/>
      <c r="AJ135" s="66"/>
      <c r="AK135" s="73"/>
      <c r="AL135" s="3">
        <f t="shared" si="82"/>
        <v>0</v>
      </c>
    </row>
    <row r="136" spans="1:38" ht="15" hidden="1" thickBot="1" x14ac:dyDescent="0.5">
      <c r="A136" s="3">
        <f t="shared" si="68"/>
        <v>0</v>
      </c>
      <c r="B136" s="3">
        <f t="shared" si="83"/>
        <v>11</v>
      </c>
      <c r="C136" s="3" t="str">
        <f t="shared" si="69"/>
        <v>中ブロ11</v>
      </c>
      <c r="D136" s="3" t="str">
        <f t="shared" si="70"/>
        <v>中ブロ0</v>
      </c>
      <c r="E136" s="3">
        <f t="shared" si="84"/>
        <v>1</v>
      </c>
      <c r="F136" s="3" t="str">
        <f t="shared" si="71"/>
        <v>中ブロ1</v>
      </c>
      <c r="G136" s="3">
        <f t="shared" si="85"/>
        <v>10</v>
      </c>
      <c r="H136" s="3" t="str">
        <f t="shared" si="72"/>
        <v>本大会10</v>
      </c>
      <c r="I136" s="3" t="str">
        <f t="shared" si="73"/>
        <v>本大会0</v>
      </c>
      <c r="J136" s="3">
        <f t="shared" si="86"/>
        <v>3</v>
      </c>
      <c r="K136" s="3" t="str">
        <f t="shared" si="74"/>
        <v>本大会3</v>
      </c>
      <c r="L136" s="3">
        <f t="shared" si="87"/>
        <v>8</v>
      </c>
      <c r="M136" s="3" t="str">
        <f t="shared" si="75"/>
        <v>8</v>
      </c>
      <c r="N136" s="3" t="str">
        <f t="shared" si="76"/>
        <v>0</v>
      </c>
      <c r="O136" s="3" t="str">
        <f t="shared" si="77"/>
        <v/>
      </c>
      <c r="P136" s="3" t="str">
        <f t="shared" si="78"/>
        <v>0</v>
      </c>
      <c r="Q136" s="68" t="str">
        <f t="shared" si="79"/>
        <v>フェンシング種目</v>
      </c>
      <c r="R136" s="69">
        <f t="shared" si="80"/>
        <v>0</v>
      </c>
      <c r="S136" s="72">
        <f t="shared" si="81"/>
        <v>126</v>
      </c>
      <c r="T136" s="66"/>
      <c r="U136" s="67"/>
      <c r="V136" s="67"/>
      <c r="W136" s="66"/>
      <c r="X136" s="67"/>
      <c r="Y136" s="66"/>
      <c r="Z136" s="79"/>
      <c r="AA136" s="78"/>
      <c r="AB136" s="67"/>
      <c r="AC136" s="79"/>
      <c r="AD136" s="78" t="str">
        <f t="shared" si="88"/>
        <v/>
      </c>
      <c r="AE136" s="79" t="str">
        <f t="shared" si="89"/>
        <v/>
      </c>
      <c r="AF136" s="78"/>
      <c r="AG136" s="67"/>
      <c r="AH136" s="79"/>
      <c r="AI136" s="82"/>
      <c r="AJ136" s="66"/>
      <c r="AK136" s="73"/>
      <c r="AL136" s="3">
        <f t="shared" si="82"/>
        <v>0</v>
      </c>
    </row>
    <row r="137" spans="1:38" ht="15" hidden="1" thickBot="1" x14ac:dyDescent="0.5">
      <c r="A137" s="3">
        <f t="shared" si="68"/>
        <v>0</v>
      </c>
      <c r="B137" s="3">
        <f t="shared" si="83"/>
        <v>11</v>
      </c>
      <c r="C137" s="3" t="str">
        <f t="shared" si="69"/>
        <v>中ブロ11</v>
      </c>
      <c r="D137" s="3" t="str">
        <f t="shared" si="70"/>
        <v>中ブロ0</v>
      </c>
      <c r="E137" s="3">
        <f t="shared" si="84"/>
        <v>1</v>
      </c>
      <c r="F137" s="3" t="str">
        <f t="shared" si="71"/>
        <v>中ブロ1</v>
      </c>
      <c r="G137" s="3">
        <f t="shared" si="85"/>
        <v>10</v>
      </c>
      <c r="H137" s="3" t="str">
        <f t="shared" si="72"/>
        <v>本大会10</v>
      </c>
      <c r="I137" s="3" t="str">
        <f t="shared" si="73"/>
        <v>本大会0</v>
      </c>
      <c r="J137" s="3">
        <f t="shared" si="86"/>
        <v>3</v>
      </c>
      <c r="K137" s="3" t="str">
        <f t="shared" si="74"/>
        <v>本大会3</v>
      </c>
      <c r="L137" s="3">
        <f t="shared" si="87"/>
        <v>8</v>
      </c>
      <c r="M137" s="3" t="str">
        <f t="shared" si="75"/>
        <v>8</v>
      </c>
      <c r="N137" s="3" t="str">
        <f t="shared" si="76"/>
        <v>0</v>
      </c>
      <c r="O137" s="3" t="str">
        <f t="shared" si="77"/>
        <v/>
      </c>
      <c r="P137" s="3" t="str">
        <f t="shared" si="78"/>
        <v>0</v>
      </c>
      <c r="Q137" s="68" t="str">
        <f t="shared" si="79"/>
        <v>フェンシング種目</v>
      </c>
      <c r="R137" s="69">
        <f t="shared" si="80"/>
        <v>0</v>
      </c>
      <c r="S137" s="72">
        <f t="shared" si="81"/>
        <v>127</v>
      </c>
      <c r="T137" s="66"/>
      <c r="U137" s="67"/>
      <c r="V137" s="67"/>
      <c r="W137" s="66"/>
      <c r="X137" s="67"/>
      <c r="Y137" s="66"/>
      <c r="Z137" s="79"/>
      <c r="AA137" s="78"/>
      <c r="AB137" s="67"/>
      <c r="AC137" s="79"/>
      <c r="AD137" s="78" t="str">
        <f t="shared" si="88"/>
        <v/>
      </c>
      <c r="AE137" s="79" t="str">
        <f t="shared" si="89"/>
        <v/>
      </c>
      <c r="AF137" s="78"/>
      <c r="AG137" s="67"/>
      <c r="AH137" s="79"/>
      <c r="AI137" s="82"/>
      <c r="AJ137" s="66"/>
      <c r="AK137" s="73"/>
      <c r="AL137" s="3">
        <f t="shared" si="82"/>
        <v>0</v>
      </c>
    </row>
    <row r="138" spans="1:38" ht="15" hidden="1" thickBot="1" x14ac:dyDescent="0.5">
      <c r="A138" s="3">
        <f t="shared" si="68"/>
        <v>0</v>
      </c>
      <c r="B138" s="3">
        <f t="shared" si="83"/>
        <v>11</v>
      </c>
      <c r="C138" s="3" t="str">
        <f t="shared" si="69"/>
        <v>中ブロ11</v>
      </c>
      <c r="D138" s="3" t="str">
        <f t="shared" si="70"/>
        <v>中ブロ0</v>
      </c>
      <c r="E138" s="3">
        <f t="shared" si="84"/>
        <v>1</v>
      </c>
      <c r="F138" s="3" t="str">
        <f t="shared" si="71"/>
        <v>中ブロ1</v>
      </c>
      <c r="G138" s="3">
        <f t="shared" si="85"/>
        <v>10</v>
      </c>
      <c r="H138" s="3" t="str">
        <f t="shared" si="72"/>
        <v>本大会10</v>
      </c>
      <c r="I138" s="3" t="str">
        <f t="shared" si="73"/>
        <v>本大会0</v>
      </c>
      <c r="J138" s="3">
        <f t="shared" si="86"/>
        <v>3</v>
      </c>
      <c r="K138" s="3" t="str">
        <f t="shared" si="74"/>
        <v>本大会3</v>
      </c>
      <c r="L138" s="3">
        <f t="shared" si="87"/>
        <v>8</v>
      </c>
      <c r="M138" s="3" t="str">
        <f t="shared" si="75"/>
        <v>8</v>
      </c>
      <c r="N138" s="3" t="str">
        <f t="shared" si="76"/>
        <v>0</v>
      </c>
      <c r="O138" s="3" t="str">
        <f t="shared" si="77"/>
        <v/>
      </c>
      <c r="P138" s="3" t="str">
        <f t="shared" si="78"/>
        <v>0</v>
      </c>
      <c r="Q138" s="68" t="str">
        <f t="shared" si="79"/>
        <v>フェンシング種目</v>
      </c>
      <c r="R138" s="69">
        <f t="shared" si="80"/>
        <v>0</v>
      </c>
      <c r="S138" s="72">
        <f t="shared" si="81"/>
        <v>128</v>
      </c>
      <c r="T138" s="66"/>
      <c r="U138" s="67"/>
      <c r="V138" s="67"/>
      <c r="W138" s="66"/>
      <c r="X138" s="67"/>
      <c r="Y138" s="66"/>
      <c r="Z138" s="79"/>
      <c r="AA138" s="78"/>
      <c r="AB138" s="67"/>
      <c r="AC138" s="79"/>
      <c r="AD138" s="78" t="str">
        <f t="shared" si="88"/>
        <v/>
      </c>
      <c r="AE138" s="79" t="str">
        <f t="shared" si="89"/>
        <v/>
      </c>
      <c r="AF138" s="78"/>
      <c r="AG138" s="67"/>
      <c r="AH138" s="79"/>
      <c r="AI138" s="82"/>
      <c r="AJ138" s="66"/>
      <c r="AK138" s="73"/>
      <c r="AL138" s="3">
        <f t="shared" si="82"/>
        <v>0</v>
      </c>
    </row>
    <row r="139" spans="1:38" ht="15" hidden="1" thickBot="1" x14ac:dyDescent="0.5">
      <c r="A139" s="3">
        <f t="shared" ref="A139:A160" si="90">IF(X139="",0,1)</f>
        <v>0</v>
      </c>
      <c r="B139" s="3">
        <f t="shared" si="83"/>
        <v>11</v>
      </c>
      <c r="C139" s="3" t="str">
        <f t="shared" ref="C139:C160" si="91">CONCATENATE($AA$9,AA139,B139)</f>
        <v>中ブロ11</v>
      </c>
      <c r="D139" s="3" t="str">
        <f t="shared" ref="D139:D160" si="92">CONCATENATE(AA$9,AA139,R139,V139)</f>
        <v>中ブロ0</v>
      </c>
      <c r="E139" s="3">
        <f t="shared" si="84"/>
        <v>1</v>
      </c>
      <c r="F139" s="3" t="str">
        <f t="shared" ref="F139:F160" si="93">CONCATENATE($AA$9,AA139,E139)</f>
        <v>中ブロ1</v>
      </c>
      <c r="G139" s="3">
        <f t="shared" si="85"/>
        <v>10</v>
      </c>
      <c r="H139" s="3" t="str">
        <f t="shared" ref="H139:H160" si="94">CONCATENATE($AB$9,AB139,G139)</f>
        <v>本大会10</v>
      </c>
      <c r="I139" s="3" t="str">
        <f t="shared" ref="I139:I160" si="95">CONCATENATE(AB$9,AB139,R139,V139)</f>
        <v>本大会0</v>
      </c>
      <c r="J139" s="3">
        <f t="shared" si="86"/>
        <v>3</v>
      </c>
      <c r="K139" s="3" t="str">
        <f t="shared" ref="K139:K160" si="96">CONCATENATE($AB$9,AB139,J139)</f>
        <v>本大会3</v>
      </c>
      <c r="L139" s="3">
        <f t="shared" si="87"/>
        <v>8</v>
      </c>
      <c r="M139" s="3" t="str">
        <f t="shared" ref="M139:M160" si="97">CONCATENATE(AC139,L139)</f>
        <v>8</v>
      </c>
      <c r="N139" s="3" t="str">
        <f t="shared" ref="N139:N160" si="98">CONCATENATE(R139,V139,AC139)</f>
        <v>0</v>
      </c>
      <c r="O139" s="3" t="str">
        <f t="shared" ref="O139:O160" si="99">CONCATENATE(AB139,AC139)</f>
        <v/>
      </c>
      <c r="P139" s="3" t="str">
        <f t="shared" ref="P139:P160" si="100">CONCATENATE(AB139,R139,V139,AE139)</f>
        <v>0</v>
      </c>
      <c r="Q139" s="68" t="str">
        <f t="shared" ref="Q139:Q160" si="101">IF($U$3="","",CONCATENATE($U$3,T139,"種目"))</f>
        <v>フェンシング種目</v>
      </c>
      <c r="R139" s="69">
        <f t="shared" ref="R139:R160" si="102">IF($R$3=0,U139,IF(U139="女子","成年女子",IF(U139="男子","成年男子",U139)))</f>
        <v>0</v>
      </c>
      <c r="S139" s="72">
        <f t="shared" ref="S139:S160" si="103">ROW()-10</f>
        <v>129</v>
      </c>
      <c r="T139" s="66"/>
      <c r="U139" s="67"/>
      <c r="V139" s="67"/>
      <c r="W139" s="66"/>
      <c r="X139" s="67"/>
      <c r="Y139" s="66"/>
      <c r="Z139" s="79"/>
      <c r="AA139" s="78"/>
      <c r="AB139" s="67"/>
      <c r="AC139" s="79"/>
      <c r="AD139" s="78" t="str">
        <f t="shared" si="88"/>
        <v/>
      </c>
      <c r="AE139" s="79" t="str">
        <f t="shared" si="89"/>
        <v/>
      </c>
      <c r="AF139" s="78"/>
      <c r="AG139" s="67"/>
      <c r="AH139" s="79"/>
      <c r="AI139" s="82"/>
      <c r="AJ139" s="66"/>
      <c r="AK139" s="73"/>
      <c r="AL139" s="3">
        <f t="shared" ref="AL139:AL160" si="104">IF(AA139="",0,IF(AF139="×",0,1))+IF(AB139="",0,IF(AG139="×",0,1))+IF(AC139="",0,IF(AH139="×",0,1))</f>
        <v>0</v>
      </c>
    </row>
    <row r="140" spans="1:38" ht="15" hidden="1" thickBot="1" x14ac:dyDescent="0.5">
      <c r="A140" s="3">
        <f t="shared" si="90"/>
        <v>0</v>
      </c>
      <c r="B140" s="3">
        <f t="shared" si="83"/>
        <v>11</v>
      </c>
      <c r="C140" s="3" t="str">
        <f t="shared" si="91"/>
        <v>中ブロ11</v>
      </c>
      <c r="D140" s="3" t="str">
        <f t="shared" si="92"/>
        <v>中ブロ0</v>
      </c>
      <c r="E140" s="3">
        <f t="shared" si="84"/>
        <v>1</v>
      </c>
      <c r="F140" s="3" t="str">
        <f t="shared" si="93"/>
        <v>中ブロ1</v>
      </c>
      <c r="G140" s="3">
        <f t="shared" si="85"/>
        <v>10</v>
      </c>
      <c r="H140" s="3" t="str">
        <f t="shared" si="94"/>
        <v>本大会10</v>
      </c>
      <c r="I140" s="3" t="str">
        <f t="shared" si="95"/>
        <v>本大会0</v>
      </c>
      <c r="J140" s="3">
        <f t="shared" si="86"/>
        <v>3</v>
      </c>
      <c r="K140" s="3" t="str">
        <f t="shared" si="96"/>
        <v>本大会3</v>
      </c>
      <c r="L140" s="3">
        <f t="shared" si="87"/>
        <v>8</v>
      </c>
      <c r="M140" s="3" t="str">
        <f t="shared" si="97"/>
        <v>8</v>
      </c>
      <c r="N140" s="3" t="str">
        <f t="shared" si="98"/>
        <v>0</v>
      </c>
      <c r="O140" s="3" t="str">
        <f t="shared" si="99"/>
        <v/>
      </c>
      <c r="P140" s="3" t="str">
        <f t="shared" si="100"/>
        <v>0</v>
      </c>
      <c r="Q140" s="68" t="str">
        <f t="shared" si="101"/>
        <v>フェンシング種目</v>
      </c>
      <c r="R140" s="69">
        <f t="shared" si="102"/>
        <v>0</v>
      </c>
      <c r="S140" s="72">
        <f t="shared" si="103"/>
        <v>130</v>
      </c>
      <c r="T140" s="66"/>
      <c r="U140" s="67"/>
      <c r="V140" s="67"/>
      <c r="W140" s="66"/>
      <c r="X140" s="67"/>
      <c r="Y140" s="66"/>
      <c r="Z140" s="79"/>
      <c r="AA140" s="78"/>
      <c r="AB140" s="67"/>
      <c r="AC140" s="79"/>
      <c r="AD140" s="78" t="str">
        <f t="shared" si="88"/>
        <v/>
      </c>
      <c r="AE140" s="79" t="str">
        <f t="shared" si="89"/>
        <v/>
      </c>
      <c r="AF140" s="78"/>
      <c r="AG140" s="67"/>
      <c r="AH140" s="79"/>
      <c r="AI140" s="82"/>
      <c r="AJ140" s="66"/>
      <c r="AK140" s="73"/>
      <c r="AL140" s="3">
        <f t="shared" si="104"/>
        <v>0</v>
      </c>
    </row>
    <row r="141" spans="1:38" ht="15" hidden="1" thickBot="1" x14ac:dyDescent="0.5">
      <c r="A141" s="3">
        <f t="shared" si="90"/>
        <v>0</v>
      </c>
      <c r="B141" s="3">
        <f t="shared" si="83"/>
        <v>11</v>
      </c>
      <c r="C141" s="3" t="str">
        <f t="shared" si="91"/>
        <v>中ブロ11</v>
      </c>
      <c r="D141" s="3" t="str">
        <f t="shared" si="92"/>
        <v>中ブロ0</v>
      </c>
      <c r="E141" s="3">
        <f t="shared" si="84"/>
        <v>1</v>
      </c>
      <c r="F141" s="3" t="str">
        <f t="shared" si="93"/>
        <v>中ブロ1</v>
      </c>
      <c r="G141" s="3">
        <f t="shared" si="85"/>
        <v>10</v>
      </c>
      <c r="H141" s="3" t="str">
        <f t="shared" si="94"/>
        <v>本大会10</v>
      </c>
      <c r="I141" s="3" t="str">
        <f t="shared" si="95"/>
        <v>本大会0</v>
      </c>
      <c r="J141" s="3">
        <f t="shared" si="86"/>
        <v>3</v>
      </c>
      <c r="K141" s="3" t="str">
        <f t="shared" si="96"/>
        <v>本大会3</v>
      </c>
      <c r="L141" s="3">
        <f t="shared" si="87"/>
        <v>8</v>
      </c>
      <c r="M141" s="3" t="str">
        <f t="shared" si="97"/>
        <v>8</v>
      </c>
      <c r="N141" s="3" t="str">
        <f t="shared" si="98"/>
        <v>0</v>
      </c>
      <c r="O141" s="3" t="str">
        <f t="shared" si="99"/>
        <v/>
      </c>
      <c r="P141" s="3" t="str">
        <f t="shared" si="100"/>
        <v>0</v>
      </c>
      <c r="Q141" s="68" t="str">
        <f t="shared" si="101"/>
        <v>フェンシング種目</v>
      </c>
      <c r="R141" s="69">
        <f t="shared" si="102"/>
        <v>0</v>
      </c>
      <c r="S141" s="72">
        <f t="shared" si="103"/>
        <v>131</v>
      </c>
      <c r="T141" s="66"/>
      <c r="U141" s="67"/>
      <c r="V141" s="67"/>
      <c r="W141" s="66"/>
      <c r="X141" s="67"/>
      <c r="Y141" s="66"/>
      <c r="Z141" s="79"/>
      <c r="AA141" s="78"/>
      <c r="AB141" s="67"/>
      <c r="AC141" s="79"/>
      <c r="AD141" s="78" t="str">
        <f t="shared" si="88"/>
        <v/>
      </c>
      <c r="AE141" s="79" t="str">
        <f t="shared" si="89"/>
        <v/>
      </c>
      <c r="AF141" s="78"/>
      <c r="AG141" s="67"/>
      <c r="AH141" s="79"/>
      <c r="AI141" s="82"/>
      <c r="AJ141" s="66"/>
      <c r="AK141" s="73"/>
      <c r="AL141" s="3">
        <f t="shared" si="104"/>
        <v>0</v>
      </c>
    </row>
    <row r="142" spans="1:38" ht="15" hidden="1" thickBot="1" x14ac:dyDescent="0.5">
      <c r="A142" s="3">
        <f t="shared" si="90"/>
        <v>0</v>
      </c>
      <c r="B142" s="3">
        <f t="shared" ref="B142:B160" si="105">IF(AA142="選手団",B141+1,B141)</f>
        <v>11</v>
      </c>
      <c r="C142" s="3" t="str">
        <f t="shared" si="91"/>
        <v>中ブロ11</v>
      </c>
      <c r="D142" s="3" t="str">
        <f t="shared" si="92"/>
        <v>中ブロ0</v>
      </c>
      <c r="E142" s="3">
        <f t="shared" ref="E142:E160" si="106">IF(AA142="競技団体",E141+1,E141)</f>
        <v>1</v>
      </c>
      <c r="F142" s="3" t="str">
        <f t="shared" si="93"/>
        <v>中ブロ1</v>
      </c>
      <c r="G142" s="3">
        <f t="shared" ref="G142:G160" si="107">IF(AB142="選手団",G141+1,G141)</f>
        <v>10</v>
      </c>
      <c r="H142" s="3" t="str">
        <f t="shared" si="94"/>
        <v>本大会10</v>
      </c>
      <c r="I142" s="3" t="str">
        <f t="shared" si="95"/>
        <v>本大会0</v>
      </c>
      <c r="J142" s="3">
        <f t="shared" ref="J142:J160" si="108">IF(AB142="競技団体",J141+1,J141)</f>
        <v>3</v>
      </c>
      <c r="K142" s="3" t="str">
        <f t="shared" si="96"/>
        <v>本大会3</v>
      </c>
      <c r="L142" s="3">
        <f t="shared" ref="L142:L160" si="109">IF(AC142="○",L141+1,L141)</f>
        <v>8</v>
      </c>
      <c r="M142" s="3" t="str">
        <f t="shared" si="97"/>
        <v>8</v>
      </c>
      <c r="N142" s="3" t="str">
        <f t="shared" si="98"/>
        <v>0</v>
      </c>
      <c r="O142" s="3" t="str">
        <f t="shared" si="99"/>
        <v/>
      </c>
      <c r="P142" s="3" t="str">
        <f t="shared" si="100"/>
        <v>0</v>
      </c>
      <c r="Q142" s="68" t="str">
        <f t="shared" si="101"/>
        <v>フェンシング種目</v>
      </c>
      <c r="R142" s="69">
        <f t="shared" si="102"/>
        <v>0</v>
      </c>
      <c r="S142" s="72">
        <f t="shared" si="103"/>
        <v>132</v>
      </c>
      <c r="T142" s="66"/>
      <c r="U142" s="67"/>
      <c r="V142" s="67"/>
      <c r="W142" s="66"/>
      <c r="X142" s="67"/>
      <c r="Y142" s="66"/>
      <c r="Z142" s="79"/>
      <c r="AA142" s="78"/>
      <c r="AB142" s="67"/>
      <c r="AC142" s="79"/>
      <c r="AD142" s="78" t="str">
        <f t="shared" si="88"/>
        <v/>
      </c>
      <c r="AE142" s="79" t="str">
        <f t="shared" si="89"/>
        <v/>
      </c>
      <c r="AF142" s="78"/>
      <c r="AG142" s="67"/>
      <c r="AH142" s="79"/>
      <c r="AI142" s="82"/>
      <c r="AJ142" s="66"/>
      <c r="AK142" s="73"/>
      <c r="AL142" s="3">
        <f t="shared" si="104"/>
        <v>0</v>
      </c>
    </row>
    <row r="143" spans="1:38" ht="15" hidden="1" thickBot="1" x14ac:dyDescent="0.5">
      <c r="A143" s="3">
        <f t="shared" si="90"/>
        <v>0</v>
      </c>
      <c r="B143" s="3">
        <f t="shared" si="105"/>
        <v>11</v>
      </c>
      <c r="C143" s="3" t="str">
        <f t="shared" si="91"/>
        <v>中ブロ11</v>
      </c>
      <c r="D143" s="3" t="str">
        <f t="shared" si="92"/>
        <v>中ブロ0</v>
      </c>
      <c r="E143" s="3">
        <f t="shared" si="106"/>
        <v>1</v>
      </c>
      <c r="F143" s="3" t="str">
        <f t="shared" si="93"/>
        <v>中ブロ1</v>
      </c>
      <c r="G143" s="3">
        <f t="shared" si="107"/>
        <v>10</v>
      </c>
      <c r="H143" s="3" t="str">
        <f t="shared" si="94"/>
        <v>本大会10</v>
      </c>
      <c r="I143" s="3" t="str">
        <f t="shared" si="95"/>
        <v>本大会0</v>
      </c>
      <c r="J143" s="3">
        <f t="shared" si="108"/>
        <v>3</v>
      </c>
      <c r="K143" s="3" t="str">
        <f t="shared" si="96"/>
        <v>本大会3</v>
      </c>
      <c r="L143" s="3">
        <f t="shared" si="109"/>
        <v>8</v>
      </c>
      <c r="M143" s="3" t="str">
        <f t="shared" si="97"/>
        <v>8</v>
      </c>
      <c r="N143" s="3" t="str">
        <f t="shared" si="98"/>
        <v>0</v>
      </c>
      <c r="O143" s="3" t="str">
        <f t="shared" si="99"/>
        <v/>
      </c>
      <c r="P143" s="3" t="str">
        <f t="shared" si="100"/>
        <v>0</v>
      </c>
      <c r="Q143" s="68" t="str">
        <f t="shared" si="101"/>
        <v>フェンシング種目</v>
      </c>
      <c r="R143" s="69">
        <f t="shared" si="102"/>
        <v>0</v>
      </c>
      <c r="S143" s="72">
        <f t="shared" si="103"/>
        <v>133</v>
      </c>
      <c r="T143" s="66"/>
      <c r="U143" s="67"/>
      <c r="V143" s="67"/>
      <c r="W143" s="66"/>
      <c r="X143" s="67"/>
      <c r="Y143" s="66"/>
      <c r="Z143" s="79"/>
      <c r="AA143" s="78"/>
      <c r="AB143" s="67"/>
      <c r="AC143" s="79"/>
      <c r="AD143" s="78" t="str">
        <f t="shared" si="88"/>
        <v/>
      </c>
      <c r="AE143" s="79" t="str">
        <f t="shared" si="89"/>
        <v/>
      </c>
      <c r="AF143" s="78"/>
      <c r="AG143" s="67"/>
      <c r="AH143" s="79"/>
      <c r="AI143" s="82"/>
      <c r="AJ143" s="66"/>
      <c r="AK143" s="73"/>
      <c r="AL143" s="3">
        <f t="shared" si="104"/>
        <v>0</v>
      </c>
    </row>
    <row r="144" spans="1:38" ht="15" hidden="1" thickBot="1" x14ac:dyDescent="0.5">
      <c r="A144" s="3">
        <f t="shared" si="90"/>
        <v>0</v>
      </c>
      <c r="B144" s="3">
        <f t="shared" si="105"/>
        <v>11</v>
      </c>
      <c r="C144" s="3" t="str">
        <f t="shared" si="91"/>
        <v>中ブロ11</v>
      </c>
      <c r="D144" s="3" t="str">
        <f t="shared" si="92"/>
        <v>中ブロ0</v>
      </c>
      <c r="E144" s="3">
        <f t="shared" si="106"/>
        <v>1</v>
      </c>
      <c r="F144" s="3" t="str">
        <f t="shared" si="93"/>
        <v>中ブロ1</v>
      </c>
      <c r="G144" s="3">
        <f t="shared" si="107"/>
        <v>10</v>
      </c>
      <c r="H144" s="3" t="str">
        <f t="shared" si="94"/>
        <v>本大会10</v>
      </c>
      <c r="I144" s="3" t="str">
        <f t="shared" si="95"/>
        <v>本大会0</v>
      </c>
      <c r="J144" s="3">
        <f t="shared" si="108"/>
        <v>3</v>
      </c>
      <c r="K144" s="3" t="str">
        <f t="shared" si="96"/>
        <v>本大会3</v>
      </c>
      <c r="L144" s="3">
        <f t="shared" si="109"/>
        <v>8</v>
      </c>
      <c r="M144" s="3" t="str">
        <f t="shared" si="97"/>
        <v>8</v>
      </c>
      <c r="N144" s="3" t="str">
        <f t="shared" si="98"/>
        <v>0</v>
      </c>
      <c r="O144" s="3" t="str">
        <f t="shared" si="99"/>
        <v/>
      </c>
      <c r="P144" s="3" t="str">
        <f t="shared" si="100"/>
        <v>0</v>
      </c>
      <c r="Q144" s="68" t="str">
        <f t="shared" si="101"/>
        <v>フェンシング種目</v>
      </c>
      <c r="R144" s="69">
        <f t="shared" si="102"/>
        <v>0</v>
      </c>
      <c r="S144" s="72">
        <f t="shared" si="103"/>
        <v>134</v>
      </c>
      <c r="T144" s="66"/>
      <c r="U144" s="67"/>
      <c r="V144" s="67"/>
      <c r="W144" s="66"/>
      <c r="X144" s="67"/>
      <c r="Y144" s="66"/>
      <c r="Z144" s="79"/>
      <c r="AA144" s="78"/>
      <c r="AB144" s="67"/>
      <c r="AC144" s="79"/>
      <c r="AD144" s="78" t="str">
        <f t="shared" si="88"/>
        <v/>
      </c>
      <c r="AE144" s="79" t="str">
        <f t="shared" si="89"/>
        <v/>
      </c>
      <c r="AF144" s="78"/>
      <c r="AG144" s="67"/>
      <c r="AH144" s="79"/>
      <c r="AI144" s="82"/>
      <c r="AJ144" s="66"/>
      <c r="AK144" s="73"/>
      <c r="AL144" s="3">
        <f t="shared" si="104"/>
        <v>0</v>
      </c>
    </row>
    <row r="145" spans="1:38" ht="15" hidden="1" thickBot="1" x14ac:dyDescent="0.5">
      <c r="A145" s="3">
        <f t="shared" si="90"/>
        <v>0</v>
      </c>
      <c r="B145" s="3">
        <f t="shared" si="105"/>
        <v>11</v>
      </c>
      <c r="C145" s="3" t="str">
        <f t="shared" si="91"/>
        <v>中ブロ11</v>
      </c>
      <c r="D145" s="3" t="str">
        <f t="shared" si="92"/>
        <v>中ブロ0</v>
      </c>
      <c r="E145" s="3">
        <f t="shared" si="106"/>
        <v>1</v>
      </c>
      <c r="F145" s="3" t="str">
        <f t="shared" si="93"/>
        <v>中ブロ1</v>
      </c>
      <c r="G145" s="3">
        <f t="shared" si="107"/>
        <v>10</v>
      </c>
      <c r="H145" s="3" t="str">
        <f t="shared" si="94"/>
        <v>本大会10</v>
      </c>
      <c r="I145" s="3" t="str">
        <f t="shared" si="95"/>
        <v>本大会0</v>
      </c>
      <c r="J145" s="3">
        <f t="shared" si="108"/>
        <v>3</v>
      </c>
      <c r="K145" s="3" t="str">
        <f t="shared" si="96"/>
        <v>本大会3</v>
      </c>
      <c r="L145" s="3">
        <f t="shared" si="109"/>
        <v>8</v>
      </c>
      <c r="M145" s="3" t="str">
        <f t="shared" si="97"/>
        <v>8</v>
      </c>
      <c r="N145" s="3" t="str">
        <f t="shared" si="98"/>
        <v>0</v>
      </c>
      <c r="O145" s="3" t="str">
        <f t="shared" si="99"/>
        <v/>
      </c>
      <c r="P145" s="3" t="str">
        <f t="shared" si="100"/>
        <v>0</v>
      </c>
      <c r="Q145" s="68" t="str">
        <f t="shared" si="101"/>
        <v>フェンシング種目</v>
      </c>
      <c r="R145" s="69">
        <f t="shared" si="102"/>
        <v>0</v>
      </c>
      <c r="S145" s="72">
        <f t="shared" si="103"/>
        <v>135</v>
      </c>
      <c r="T145" s="66"/>
      <c r="U145" s="67"/>
      <c r="V145" s="67"/>
      <c r="W145" s="66"/>
      <c r="X145" s="67"/>
      <c r="Y145" s="66"/>
      <c r="Z145" s="79"/>
      <c r="AA145" s="78"/>
      <c r="AB145" s="67"/>
      <c r="AC145" s="79"/>
      <c r="AD145" s="78" t="str">
        <f t="shared" si="88"/>
        <v/>
      </c>
      <c r="AE145" s="79" t="str">
        <f t="shared" si="89"/>
        <v/>
      </c>
      <c r="AF145" s="78"/>
      <c r="AG145" s="67"/>
      <c r="AH145" s="79"/>
      <c r="AI145" s="82"/>
      <c r="AJ145" s="66"/>
      <c r="AK145" s="73"/>
      <c r="AL145" s="3">
        <f t="shared" si="104"/>
        <v>0</v>
      </c>
    </row>
    <row r="146" spans="1:38" ht="15" hidden="1" thickBot="1" x14ac:dyDescent="0.5">
      <c r="A146" s="3">
        <f t="shared" si="90"/>
        <v>0</v>
      </c>
      <c r="B146" s="3">
        <f t="shared" si="105"/>
        <v>11</v>
      </c>
      <c r="C146" s="3" t="str">
        <f t="shared" si="91"/>
        <v>中ブロ11</v>
      </c>
      <c r="D146" s="3" t="str">
        <f t="shared" si="92"/>
        <v>中ブロ0</v>
      </c>
      <c r="E146" s="3">
        <f t="shared" si="106"/>
        <v>1</v>
      </c>
      <c r="F146" s="3" t="str">
        <f t="shared" si="93"/>
        <v>中ブロ1</v>
      </c>
      <c r="G146" s="3">
        <f t="shared" si="107"/>
        <v>10</v>
      </c>
      <c r="H146" s="3" t="str">
        <f t="shared" si="94"/>
        <v>本大会10</v>
      </c>
      <c r="I146" s="3" t="str">
        <f t="shared" si="95"/>
        <v>本大会0</v>
      </c>
      <c r="J146" s="3">
        <f t="shared" si="108"/>
        <v>3</v>
      </c>
      <c r="K146" s="3" t="str">
        <f t="shared" si="96"/>
        <v>本大会3</v>
      </c>
      <c r="L146" s="3">
        <f t="shared" si="109"/>
        <v>8</v>
      </c>
      <c r="M146" s="3" t="str">
        <f t="shared" si="97"/>
        <v>8</v>
      </c>
      <c r="N146" s="3" t="str">
        <f t="shared" si="98"/>
        <v>0</v>
      </c>
      <c r="O146" s="3" t="str">
        <f t="shared" si="99"/>
        <v/>
      </c>
      <c r="P146" s="3" t="str">
        <f t="shared" si="100"/>
        <v>0</v>
      </c>
      <c r="Q146" s="68" t="str">
        <f t="shared" si="101"/>
        <v>フェンシング種目</v>
      </c>
      <c r="R146" s="69">
        <f t="shared" si="102"/>
        <v>0</v>
      </c>
      <c r="S146" s="72">
        <f t="shared" si="103"/>
        <v>136</v>
      </c>
      <c r="T146" s="66"/>
      <c r="U146" s="67"/>
      <c r="V146" s="67"/>
      <c r="W146" s="66"/>
      <c r="X146" s="67"/>
      <c r="Y146" s="66"/>
      <c r="Z146" s="79"/>
      <c r="AA146" s="78"/>
      <c r="AB146" s="67"/>
      <c r="AC146" s="79"/>
      <c r="AD146" s="78" t="str">
        <f t="shared" si="88"/>
        <v/>
      </c>
      <c r="AE146" s="79" t="str">
        <f t="shared" si="89"/>
        <v/>
      </c>
      <c r="AF146" s="78"/>
      <c r="AG146" s="67"/>
      <c r="AH146" s="79"/>
      <c r="AI146" s="82"/>
      <c r="AJ146" s="66"/>
      <c r="AK146" s="73"/>
      <c r="AL146" s="3">
        <f t="shared" si="104"/>
        <v>0</v>
      </c>
    </row>
    <row r="147" spans="1:38" ht="15" hidden="1" thickBot="1" x14ac:dyDescent="0.5">
      <c r="A147" s="3">
        <f t="shared" si="90"/>
        <v>0</v>
      </c>
      <c r="B147" s="3">
        <f t="shared" si="105"/>
        <v>11</v>
      </c>
      <c r="C147" s="3" t="str">
        <f t="shared" si="91"/>
        <v>中ブロ11</v>
      </c>
      <c r="D147" s="3" t="str">
        <f t="shared" si="92"/>
        <v>中ブロ0</v>
      </c>
      <c r="E147" s="3">
        <f t="shared" si="106"/>
        <v>1</v>
      </c>
      <c r="F147" s="3" t="str">
        <f t="shared" si="93"/>
        <v>中ブロ1</v>
      </c>
      <c r="G147" s="3">
        <f t="shared" si="107"/>
        <v>10</v>
      </c>
      <c r="H147" s="3" t="str">
        <f t="shared" si="94"/>
        <v>本大会10</v>
      </c>
      <c r="I147" s="3" t="str">
        <f t="shared" si="95"/>
        <v>本大会0</v>
      </c>
      <c r="J147" s="3">
        <f t="shared" si="108"/>
        <v>3</v>
      </c>
      <c r="K147" s="3" t="str">
        <f t="shared" si="96"/>
        <v>本大会3</v>
      </c>
      <c r="L147" s="3">
        <f t="shared" si="109"/>
        <v>8</v>
      </c>
      <c r="M147" s="3" t="str">
        <f t="shared" si="97"/>
        <v>8</v>
      </c>
      <c r="N147" s="3" t="str">
        <f t="shared" si="98"/>
        <v>0</v>
      </c>
      <c r="O147" s="3" t="str">
        <f t="shared" si="99"/>
        <v/>
      </c>
      <c r="P147" s="3" t="str">
        <f t="shared" si="100"/>
        <v>0</v>
      </c>
      <c r="Q147" s="68" t="str">
        <f t="shared" si="101"/>
        <v>フェンシング種目</v>
      </c>
      <c r="R147" s="69">
        <f t="shared" si="102"/>
        <v>0</v>
      </c>
      <c r="S147" s="72">
        <f t="shared" si="103"/>
        <v>137</v>
      </c>
      <c r="T147" s="66"/>
      <c r="U147" s="67"/>
      <c r="V147" s="67"/>
      <c r="W147" s="66"/>
      <c r="X147" s="67"/>
      <c r="Y147" s="66"/>
      <c r="Z147" s="79"/>
      <c r="AA147" s="78"/>
      <c r="AB147" s="67"/>
      <c r="AC147" s="79"/>
      <c r="AD147" s="78" t="str">
        <f t="shared" si="88"/>
        <v/>
      </c>
      <c r="AE147" s="79" t="str">
        <f t="shared" si="89"/>
        <v/>
      </c>
      <c r="AF147" s="78"/>
      <c r="AG147" s="67"/>
      <c r="AH147" s="79"/>
      <c r="AI147" s="82"/>
      <c r="AJ147" s="66"/>
      <c r="AK147" s="73"/>
      <c r="AL147" s="3">
        <f t="shared" si="104"/>
        <v>0</v>
      </c>
    </row>
    <row r="148" spans="1:38" ht="15" hidden="1" thickBot="1" x14ac:dyDescent="0.5">
      <c r="A148" s="3">
        <f t="shared" si="90"/>
        <v>0</v>
      </c>
      <c r="B148" s="3">
        <f t="shared" si="105"/>
        <v>11</v>
      </c>
      <c r="C148" s="3" t="str">
        <f t="shared" si="91"/>
        <v>中ブロ11</v>
      </c>
      <c r="D148" s="3" t="str">
        <f t="shared" si="92"/>
        <v>中ブロ0</v>
      </c>
      <c r="E148" s="3">
        <f t="shared" si="106"/>
        <v>1</v>
      </c>
      <c r="F148" s="3" t="str">
        <f t="shared" si="93"/>
        <v>中ブロ1</v>
      </c>
      <c r="G148" s="3">
        <f t="shared" si="107"/>
        <v>10</v>
      </c>
      <c r="H148" s="3" t="str">
        <f t="shared" si="94"/>
        <v>本大会10</v>
      </c>
      <c r="I148" s="3" t="str">
        <f t="shared" si="95"/>
        <v>本大会0</v>
      </c>
      <c r="J148" s="3">
        <f t="shared" si="108"/>
        <v>3</v>
      </c>
      <c r="K148" s="3" t="str">
        <f t="shared" si="96"/>
        <v>本大会3</v>
      </c>
      <c r="L148" s="3">
        <f t="shared" si="109"/>
        <v>8</v>
      </c>
      <c r="M148" s="3" t="str">
        <f t="shared" si="97"/>
        <v>8</v>
      </c>
      <c r="N148" s="3" t="str">
        <f t="shared" si="98"/>
        <v>0</v>
      </c>
      <c r="O148" s="3" t="str">
        <f t="shared" si="99"/>
        <v/>
      </c>
      <c r="P148" s="3" t="str">
        <f t="shared" si="100"/>
        <v>0</v>
      </c>
      <c r="Q148" s="68" t="str">
        <f t="shared" si="101"/>
        <v>フェンシング種目</v>
      </c>
      <c r="R148" s="69">
        <f t="shared" si="102"/>
        <v>0</v>
      </c>
      <c r="S148" s="72">
        <f t="shared" si="103"/>
        <v>138</v>
      </c>
      <c r="T148" s="66"/>
      <c r="U148" s="67"/>
      <c r="V148" s="67"/>
      <c r="W148" s="66"/>
      <c r="X148" s="67"/>
      <c r="Y148" s="66"/>
      <c r="Z148" s="79"/>
      <c r="AA148" s="78"/>
      <c r="AB148" s="67"/>
      <c r="AC148" s="79"/>
      <c r="AD148" s="78" t="str">
        <f t="shared" si="88"/>
        <v/>
      </c>
      <c r="AE148" s="79" t="str">
        <f t="shared" si="89"/>
        <v/>
      </c>
      <c r="AF148" s="78"/>
      <c r="AG148" s="67"/>
      <c r="AH148" s="79"/>
      <c r="AI148" s="82"/>
      <c r="AJ148" s="66"/>
      <c r="AK148" s="73"/>
      <c r="AL148" s="3">
        <f t="shared" si="104"/>
        <v>0</v>
      </c>
    </row>
    <row r="149" spans="1:38" ht="15" hidden="1" thickBot="1" x14ac:dyDescent="0.5">
      <c r="A149" s="3">
        <f t="shared" si="90"/>
        <v>0</v>
      </c>
      <c r="B149" s="3">
        <f t="shared" si="105"/>
        <v>11</v>
      </c>
      <c r="C149" s="3" t="str">
        <f t="shared" si="91"/>
        <v>中ブロ11</v>
      </c>
      <c r="D149" s="3" t="str">
        <f t="shared" si="92"/>
        <v>中ブロ0</v>
      </c>
      <c r="E149" s="3">
        <f t="shared" si="106"/>
        <v>1</v>
      </c>
      <c r="F149" s="3" t="str">
        <f t="shared" si="93"/>
        <v>中ブロ1</v>
      </c>
      <c r="G149" s="3">
        <f t="shared" si="107"/>
        <v>10</v>
      </c>
      <c r="H149" s="3" t="str">
        <f t="shared" si="94"/>
        <v>本大会10</v>
      </c>
      <c r="I149" s="3" t="str">
        <f t="shared" si="95"/>
        <v>本大会0</v>
      </c>
      <c r="J149" s="3">
        <f t="shared" si="108"/>
        <v>3</v>
      </c>
      <c r="K149" s="3" t="str">
        <f t="shared" si="96"/>
        <v>本大会3</v>
      </c>
      <c r="L149" s="3">
        <f t="shared" si="109"/>
        <v>8</v>
      </c>
      <c r="M149" s="3" t="str">
        <f t="shared" si="97"/>
        <v>8</v>
      </c>
      <c r="N149" s="3" t="str">
        <f t="shared" si="98"/>
        <v>0</v>
      </c>
      <c r="O149" s="3" t="str">
        <f t="shared" si="99"/>
        <v/>
      </c>
      <c r="P149" s="3" t="str">
        <f t="shared" si="100"/>
        <v>0</v>
      </c>
      <c r="Q149" s="68" t="str">
        <f t="shared" si="101"/>
        <v>フェンシング種目</v>
      </c>
      <c r="R149" s="69">
        <f t="shared" si="102"/>
        <v>0</v>
      </c>
      <c r="S149" s="72">
        <f t="shared" si="103"/>
        <v>139</v>
      </c>
      <c r="T149" s="66"/>
      <c r="U149" s="67"/>
      <c r="V149" s="67"/>
      <c r="W149" s="66"/>
      <c r="X149" s="67"/>
      <c r="Y149" s="66"/>
      <c r="Z149" s="79"/>
      <c r="AA149" s="78"/>
      <c r="AB149" s="67"/>
      <c r="AC149" s="79"/>
      <c r="AD149" s="78" t="str">
        <f t="shared" si="88"/>
        <v/>
      </c>
      <c r="AE149" s="79" t="str">
        <f t="shared" si="89"/>
        <v/>
      </c>
      <c r="AF149" s="78"/>
      <c r="AG149" s="67"/>
      <c r="AH149" s="79"/>
      <c r="AI149" s="82"/>
      <c r="AJ149" s="66"/>
      <c r="AK149" s="73"/>
      <c r="AL149" s="3">
        <f t="shared" si="104"/>
        <v>0</v>
      </c>
    </row>
    <row r="150" spans="1:38" ht="15" hidden="1" thickBot="1" x14ac:dyDescent="0.5">
      <c r="A150" s="3">
        <f t="shared" si="90"/>
        <v>0</v>
      </c>
      <c r="B150" s="3">
        <f t="shared" si="105"/>
        <v>11</v>
      </c>
      <c r="C150" s="3" t="str">
        <f t="shared" si="91"/>
        <v>中ブロ11</v>
      </c>
      <c r="D150" s="3" t="str">
        <f t="shared" si="92"/>
        <v>中ブロ0</v>
      </c>
      <c r="E150" s="3">
        <f t="shared" si="106"/>
        <v>1</v>
      </c>
      <c r="F150" s="3" t="str">
        <f t="shared" si="93"/>
        <v>中ブロ1</v>
      </c>
      <c r="G150" s="3">
        <f t="shared" si="107"/>
        <v>10</v>
      </c>
      <c r="H150" s="3" t="str">
        <f t="shared" si="94"/>
        <v>本大会10</v>
      </c>
      <c r="I150" s="3" t="str">
        <f t="shared" si="95"/>
        <v>本大会0</v>
      </c>
      <c r="J150" s="3">
        <f t="shared" si="108"/>
        <v>3</v>
      </c>
      <c r="K150" s="3" t="str">
        <f t="shared" si="96"/>
        <v>本大会3</v>
      </c>
      <c r="L150" s="3">
        <f t="shared" si="109"/>
        <v>8</v>
      </c>
      <c r="M150" s="3" t="str">
        <f t="shared" si="97"/>
        <v>8</v>
      </c>
      <c r="N150" s="3" t="str">
        <f t="shared" si="98"/>
        <v>0</v>
      </c>
      <c r="O150" s="3" t="str">
        <f t="shared" si="99"/>
        <v/>
      </c>
      <c r="P150" s="3" t="str">
        <f t="shared" si="100"/>
        <v>0</v>
      </c>
      <c r="Q150" s="68" t="str">
        <f t="shared" si="101"/>
        <v>フェンシング種目</v>
      </c>
      <c r="R150" s="69">
        <f t="shared" si="102"/>
        <v>0</v>
      </c>
      <c r="S150" s="72">
        <f t="shared" si="103"/>
        <v>140</v>
      </c>
      <c r="T150" s="66"/>
      <c r="U150" s="67"/>
      <c r="V150" s="67"/>
      <c r="W150" s="66"/>
      <c r="X150" s="67"/>
      <c r="Y150" s="66"/>
      <c r="Z150" s="79"/>
      <c r="AA150" s="78"/>
      <c r="AB150" s="67"/>
      <c r="AC150" s="79"/>
      <c r="AD150" s="78" t="str">
        <f t="shared" si="88"/>
        <v/>
      </c>
      <c r="AE150" s="79" t="str">
        <f t="shared" si="89"/>
        <v/>
      </c>
      <c r="AF150" s="78"/>
      <c r="AG150" s="67"/>
      <c r="AH150" s="79"/>
      <c r="AI150" s="82"/>
      <c r="AJ150" s="66"/>
      <c r="AK150" s="73"/>
      <c r="AL150" s="3">
        <f t="shared" si="104"/>
        <v>0</v>
      </c>
    </row>
    <row r="151" spans="1:38" ht="15" hidden="1" thickBot="1" x14ac:dyDescent="0.5">
      <c r="A151" s="3">
        <f t="shared" si="90"/>
        <v>0</v>
      </c>
      <c r="B151" s="3">
        <f t="shared" si="105"/>
        <v>11</v>
      </c>
      <c r="C151" s="3" t="str">
        <f t="shared" si="91"/>
        <v>中ブロ11</v>
      </c>
      <c r="D151" s="3" t="str">
        <f t="shared" si="92"/>
        <v>中ブロ0</v>
      </c>
      <c r="E151" s="3">
        <f t="shared" si="106"/>
        <v>1</v>
      </c>
      <c r="F151" s="3" t="str">
        <f t="shared" si="93"/>
        <v>中ブロ1</v>
      </c>
      <c r="G151" s="3">
        <f t="shared" si="107"/>
        <v>10</v>
      </c>
      <c r="H151" s="3" t="str">
        <f t="shared" si="94"/>
        <v>本大会10</v>
      </c>
      <c r="I151" s="3" t="str">
        <f t="shared" si="95"/>
        <v>本大会0</v>
      </c>
      <c r="J151" s="3">
        <f t="shared" si="108"/>
        <v>3</v>
      </c>
      <c r="K151" s="3" t="str">
        <f t="shared" si="96"/>
        <v>本大会3</v>
      </c>
      <c r="L151" s="3">
        <f t="shared" si="109"/>
        <v>8</v>
      </c>
      <c r="M151" s="3" t="str">
        <f t="shared" si="97"/>
        <v>8</v>
      </c>
      <c r="N151" s="3" t="str">
        <f t="shared" si="98"/>
        <v>0</v>
      </c>
      <c r="O151" s="3" t="str">
        <f t="shared" si="99"/>
        <v/>
      </c>
      <c r="P151" s="3" t="str">
        <f t="shared" si="100"/>
        <v>0</v>
      </c>
      <c r="Q151" s="68" t="str">
        <f t="shared" si="101"/>
        <v>フェンシング種目</v>
      </c>
      <c r="R151" s="69">
        <f t="shared" si="102"/>
        <v>0</v>
      </c>
      <c r="S151" s="72">
        <f t="shared" si="103"/>
        <v>141</v>
      </c>
      <c r="T151" s="66"/>
      <c r="U151" s="67"/>
      <c r="V151" s="67"/>
      <c r="W151" s="66"/>
      <c r="X151" s="67"/>
      <c r="Y151" s="66"/>
      <c r="Z151" s="79"/>
      <c r="AA151" s="78"/>
      <c r="AB151" s="67"/>
      <c r="AC151" s="79"/>
      <c r="AD151" s="78" t="str">
        <f t="shared" si="88"/>
        <v/>
      </c>
      <c r="AE151" s="79" t="str">
        <f t="shared" si="89"/>
        <v/>
      </c>
      <c r="AF151" s="78"/>
      <c r="AG151" s="67"/>
      <c r="AH151" s="79"/>
      <c r="AI151" s="82"/>
      <c r="AJ151" s="66"/>
      <c r="AK151" s="73"/>
      <c r="AL151" s="3">
        <f t="shared" si="104"/>
        <v>0</v>
      </c>
    </row>
    <row r="152" spans="1:38" ht="15" hidden="1" thickBot="1" x14ac:dyDescent="0.5">
      <c r="A152" s="3">
        <f t="shared" si="90"/>
        <v>0</v>
      </c>
      <c r="B152" s="3">
        <f t="shared" si="105"/>
        <v>11</v>
      </c>
      <c r="C152" s="3" t="str">
        <f t="shared" si="91"/>
        <v>中ブロ11</v>
      </c>
      <c r="D152" s="3" t="str">
        <f t="shared" si="92"/>
        <v>中ブロ0</v>
      </c>
      <c r="E152" s="3">
        <f t="shared" si="106"/>
        <v>1</v>
      </c>
      <c r="F152" s="3" t="str">
        <f t="shared" si="93"/>
        <v>中ブロ1</v>
      </c>
      <c r="G152" s="3">
        <f t="shared" si="107"/>
        <v>10</v>
      </c>
      <c r="H152" s="3" t="str">
        <f t="shared" si="94"/>
        <v>本大会10</v>
      </c>
      <c r="I152" s="3" t="str">
        <f t="shared" si="95"/>
        <v>本大会0</v>
      </c>
      <c r="J152" s="3">
        <f t="shared" si="108"/>
        <v>3</v>
      </c>
      <c r="K152" s="3" t="str">
        <f t="shared" si="96"/>
        <v>本大会3</v>
      </c>
      <c r="L152" s="3">
        <f t="shared" si="109"/>
        <v>8</v>
      </c>
      <c r="M152" s="3" t="str">
        <f t="shared" si="97"/>
        <v>8</v>
      </c>
      <c r="N152" s="3" t="str">
        <f t="shared" si="98"/>
        <v>0</v>
      </c>
      <c r="O152" s="3" t="str">
        <f t="shared" si="99"/>
        <v/>
      </c>
      <c r="P152" s="3" t="str">
        <f t="shared" si="100"/>
        <v>0</v>
      </c>
      <c r="Q152" s="68" t="str">
        <f t="shared" si="101"/>
        <v>フェンシング種目</v>
      </c>
      <c r="R152" s="69">
        <f t="shared" si="102"/>
        <v>0</v>
      </c>
      <c r="S152" s="72">
        <f t="shared" si="103"/>
        <v>142</v>
      </c>
      <c r="T152" s="66"/>
      <c r="U152" s="67"/>
      <c r="V152" s="67"/>
      <c r="W152" s="66"/>
      <c r="X152" s="67"/>
      <c r="Y152" s="66"/>
      <c r="Z152" s="79"/>
      <c r="AA152" s="78"/>
      <c r="AB152" s="67"/>
      <c r="AC152" s="79"/>
      <c r="AD152" s="78" t="str">
        <f t="shared" si="88"/>
        <v/>
      </c>
      <c r="AE152" s="79" t="str">
        <f t="shared" si="89"/>
        <v/>
      </c>
      <c r="AF152" s="78"/>
      <c r="AG152" s="67"/>
      <c r="AH152" s="79"/>
      <c r="AI152" s="82"/>
      <c r="AJ152" s="66"/>
      <c r="AK152" s="73"/>
      <c r="AL152" s="3">
        <f t="shared" si="104"/>
        <v>0</v>
      </c>
    </row>
    <row r="153" spans="1:38" ht="15" hidden="1" thickBot="1" x14ac:dyDescent="0.5">
      <c r="A153" s="3">
        <f t="shared" si="90"/>
        <v>0</v>
      </c>
      <c r="B153" s="3">
        <f t="shared" si="105"/>
        <v>11</v>
      </c>
      <c r="C153" s="3" t="str">
        <f t="shared" si="91"/>
        <v>中ブロ11</v>
      </c>
      <c r="D153" s="3" t="str">
        <f t="shared" si="92"/>
        <v>中ブロ0</v>
      </c>
      <c r="E153" s="3">
        <f t="shared" si="106"/>
        <v>1</v>
      </c>
      <c r="F153" s="3" t="str">
        <f t="shared" si="93"/>
        <v>中ブロ1</v>
      </c>
      <c r="G153" s="3">
        <f t="shared" si="107"/>
        <v>10</v>
      </c>
      <c r="H153" s="3" t="str">
        <f t="shared" si="94"/>
        <v>本大会10</v>
      </c>
      <c r="I153" s="3" t="str">
        <f t="shared" si="95"/>
        <v>本大会0</v>
      </c>
      <c r="J153" s="3">
        <f t="shared" si="108"/>
        <v>3</v>
      </c>
      <c r="K153" s="3" t="str">
        <f t="shared" si="96"/>
        <v>本大会3</v>
      </c>
      <c r="L153" s="3">
        <f t="shared" si="109"/>
        <v>8</v>
      </c>
      <c r="M153" s="3" t="str">
        <f t="shared" si="97"/>
        <v>8</v>
      </c>
      <c r="N153" s="3" t="str">
        <f t="shared" si="98"/>
        <v>0</v>
      </c>
      <c r="O153" s="3" t="str">
        <f t="shared" si="99"/>
        <v/>
      </c>
      <c r="P153" s="3" t="str">
        <f t="shared" si="100"/>
        <v>0</v>
      </c>
      <c r="Q153" s="68" t="str">
        <f t="shared" si="101"/>
        <v>フェンシング種目</v>
      </c>
      <c r="R153" s="69">
        <f t="shared" si="102"/>
        <v>0</v>
      </c>
      <c r="S153" s="72">
        <f t="shared" si="103"/>
        <v>143</v>
      </c>
      <c r="T153" s="66"/>
      <c r="U153" s="67"/>
      <c r="V153" s="67"/>
      <c r="W153" s="66"/>
      <c r="X153" s="67"/>
      <c r="Y153" s="66"/>
      <c r="Z153" s="79"/>
      <c r="AA153" s="78"/>
      <c r="AB153" s="67"/>
      <c r="AC153" s="79"/>
      <c r="AD153" s="78" t="str">
        <f t="shared" si="88"/>
        <v/>
      </c>
      <c r="AE153" s="79" t="str">
        <f t="shared" si="89"/>
        <v/>
      </c>
      <c r="AF153" s="78"/>
      <c r="AG153" s="67"/>
      <c r="AH153" s="79"/>
      <c r="AI153" s="82"/>
      <c r="AJ153" s="66"/>
      <c r="AK153" s="73"/>
      <c r="AL153" s="3">
        <f t="shared" si="104"/>
        <v>0</v>
      </c>
    </row>
    <row r="154" spans="1:38" ht="15" hidden="1" thickBot="1" x14ac:dyDescent="0.5">
      <c r="A154" s="3">
        <f t="shared" si="90"/>
        <v>0</v>
      </c>
      <c r="B154" s="3">
        <f t="shared" si="105"/>
        <v>11</v>
      </c>
      <c r="C154" s="3" t="str">
        <f t="shared" si="91"/>
        <v>中ブロ11</v>
      </c>
      <c r="D154" s="3" t="str">
        <f t="shared" si="92"/>
        <v>中ブロ0</v>
      </c>
      <c r="E154" s="3">
        <f t="shared" si="106"/>
        <v>1</v>
      </c>
      <c r="F154" s="3" t="str">
        <f t="shared" si="93"/>
        <v>中ブロ1</v>
      </c>
      <c r="G154" s="3">
        <f t="shared" si="107"/>
        <v>10</v>
      </c>
      <c r="H154" s="3" t="str">
        <f t="shared" si="94"/>
        <v>本大会10</v>
      </c>
      <c r="I154" s="3" t="str">
        <f t="shared" si="95"/>
        <v>本大会0</v>
      </c>
      <c r="J154" s="3">
        <f t="shared" si="108"/>
        <v>3</v>
      </c>
      <c r="K154" s="3" t="str">
        <f t="shared" si="96"/>
        <v>本大会3</v>
      </c>
      <c r="L154" s="3">
        <f t="shared" si="109"/>
        <v>8</v>
      </c>
      <c r="M154" s="3" t="str">
        <f t="shared" si="97"/>
        <v>8</v>
      </c>
      <c r="N154" s="3" t="str">
        <f t="shared" si="98"/>
        <v>0</v>
      </c>
      <c r="O154" s="3" t="str">
        <f t="shared" si="99"/>
        <v/>
      </c>
      <c r="P154" s="3" t="str">
        <f t="shared" si="100"/>
        <v>0</v>
      </c>
      <c r="Q154" s="68" t="str">
        <f t="shared" si="101"/>
        <v>フェンシング種目</v>
      </c>
      <c r="R154" s="69">
        <f t="shared" si="102"/>
        <v>0</v>
      </c>
      <c r="S154" s="72">
        <f t="shared" si="103"/>
        <v>144</v>
      </c>
      <c r="T154" s="66"/>
      <c r="U154" s="67"/>
      <c r="V154" s="67"/>
      <c r="W154" s="66"/>
      <c r="X154" s="67"/>
      <c r="Y154" s="66"/>
      <c r="Z154" s="79"/>
      <c r="AA154" s="78"/>
      <c r="AB154" s="67"/>
      <c r="AC154" s="79"/>
      <c r="AD154" s="78" t="str">
        <f t="shared" si="88"/>
        <v/>
      </c>
      <c r="AE154" s="79" t="str">
        <f t="shared" si="89"/>
        <v/>
      </c>
      <c r="AF154" s="78"/>
      <c r="AG154" s="67"/>
      <c r="AH154" s="79"/>
      <c r="AI154" s="82"/>
      <c r="AJ154" s="66"/>
      <c r="AK154" s="73"/>
      <c r="AL154" s="3">
        <f t="shared" si="104"/>
        <v>0</v>
      </c>
    </row>
    <row r="155" spans="1:38" ht="15" hidden="1" thickBot="1" x14ac:dyDescent="0.5">
      <c r="A155" s="3">
        <f t="shared" si="90"/>
        <v>0</v>
      </c>
      <c r="B155" s="3">
        <f t="shared" si="105"/>
        <v>11</v>
      </c>
      <c r="C155" s="3" t="str">
        <f t="shared" si="91"/>
        <v>中ブロ11</v>
      </c>
      <c r="D155" s="3" t="str">
        <f t="shared" si="92"/>
        <v>中ブロ0</v>
      </c>
      <c r="E155" s="3">
        <f t="shared" si="106"/>
        <v>1</v>
      </c>
      <c r="F155" s="3" t="str">
        <f t="shared" si="93"/>
        <v>中ブロ1</v>
      </c>
      <c r="G155" s="3">
        <f t="shared" si="107"/>
        <v>10</v>
      </c>
      <c r="H155" s="3" t="str">
        <f t="shared" si="94"/>
        <v>本大会10</v>
      </c>
      <c r="I155" s="3" t="str">
        <f t="shared" si="95"/>
        <v>本大会0</v>
      </c>
      <c r="J155" s="3">
        <f t="shared" si="108"/>
        <v>3</v>
      </c>
      <c r="K155" s="3" t="str">
        <f t="shared" si="96"/>
        <v>本大会3</v>
      </c>
      <c r="L155" s="3">
        <f t="shared" si="109"/>
        <v>8</v>
      </c>
      <c r="M155" s="3" t="str">
        <f t="shared" si="97"/>
        <v>8</v>
      </c>
      <c r="N155" s="3" t="str">
        <f t="shared" si="98"/>
        <v>0</v>
      </c>
      <c r="O155" s="3" t="str">
        <f t="shared" si="99"/>
        <v/>
      </c>
      <c r="P155" s="3" t="str">
        <f t="shared" si="100"/>
        <v>0</v>
      </c>
      <c r="Q155" s="68" t="str">
        <f t="shared" si="101"/>
        <v>フェンシング種目</v>
      </c>
      <c r="R155" s="69">
        <f t="shared" si="102"/>
        <v>0</v>
      </c>
      <c r="S155" s="72">
        <f t="shared" si="103"/>
        <v>145</v>
      </c>
      <c r="T155" s="66"/>
      <c r="U155" s="67"/>
      <c r="V155" s="67"/>
      <c r="W155" s="66"/>
      <c r="X155" s="67"/>
      <c r="Y155" s="66"/>
      <c r="Z155" s="79"/>
      <c r="AA155" s="78"/>
      <c r="AB155" s="67"/>
      <c r="AC155" s="79"/>
      <c r="AD155" s="78" t="str">
        <f t="shared" si="88"/>
        <v/>
      </c>
      <c r="AE155" s="79" t="str">
        <f t="shared" si="89"/>
        <v/>
      </c>
      <c r="AF155" s="78"/>
      <c r="AG155" s="67"/>
      <c r="AH155" s="79"/>
      <c r="AI155" s="82"/>
      <c r="AJ155" s="66"/>
      <c r="AK155" s="73"/>
      <c r="AL155" s="3">
        <f t="shared" si="104"/>
        <v>0</v>
      </c>
    </row>
    <row r="156" spans="1:38" ht="15" hidden="1" thickBot="1" x14ac:dyDescent="0.5">
      <c r="A156" s="3">
        <f t="shared" si="90"/>
        <v>0</v>
      </c>
      <c r="B156" s="3">
        <f t="shared" si="105"/>
        <v>11</v>
      </c>
      <c r="C156" s="3" t="str">
        <f t="shared" si="91"/>
        <v>中ブロ11</v>
      </c>
      <c r="D156" s="3" t="str">
        <f t="shared" si="92"/>
        <v>中ブロ0</v>
      </c>
      <c r="E156" s="3">
        <f t="shared" si="106"/>
        <v>1</v>
      </c>
      <c r="F156" s="3" t="str">
        <f t="shared" si="93"/>
        <v>中ブロ1</v>
      </c>
      <c r="G156" s="3">
        <f t="shared" si="107"/>
        <v>10</v>
      </c>
      <c r="H156" s="3" t="str">
        <f t="shared" si="94"/>
        <v>本大会10</v>
      </c>
      <c r="I156" s="3" t="str">
        <f t="shared" si="95"/>
        <v>本大会0</v>
      </c>
      <c r="J156" s="3">
        <f t="shared" si="108"/>
        <v>3</v>
      </c>
      <c r="K156" s="3" t="str">
        <f t="shared" si="96"/>
        <v>本大会3</v>
      </c>
      <c r="L156" s="3">
        <f t="shared" si="109"/>
        <v>8</v>
      </c>
      <c r="M156" s="3" t="str">
        <f t="shared" si="97"/>
        <v>8</v>
      </c>
      <c r="N156" s="3" t="str">
        <f t="shared" si="98"/>
        <v>0</v>
      </c>
      <c r="O156" s="3" t="str">
        <f t="shared" si="99"/>
        <v/>
      </c>
      <c r="P156" s="3" t="str">
        <f t="shared" si="100"/>
        <v>0</v>
      </c>
      <c r="Q156" s="68" t="str">
        <f t="shared" si="101"/>
        <v>フェンシング種目</v>
      </c>
      <c r="R156" s="69">
        <f t="shared" si="102"/>
        <v>0</v>
      </c>
      <c r="S156" s="72">
        <f t="shared" si="103"/>
        <v>146</v>
      </c>
      <c r="T156" s="66"/>
      <c r="U156" s="67"/>
      <c r="V156" s="67"/>
      <c r="W156" s="66"/>
      <c r="X156" s="67"/>
      <c r="Y156" s="66"/>
      <c r="Z156" s="79"/>
      <c r="AA156" s="78"/>
      <c r="AB156" s="67"/>
      <c r="AC156" s="79"/>
      <c r="AD156" s="78" t="str">
        <f t="shared" si="88"/>
        <v/>
      </c>
      <c r="AE156" s="79" t="str">
        <f t="shared" si="89"/>
        <v/>
      </c>
      <c r="AF156" s="78"/>
      <c r="AG156" s="67"/>
      <c r="AH156" s="79"/>
      <c r="AI156" s="82"/>
      <c r="AJ156" s="66"/>
      <c r="AK156" s="73"/>
      <c r="AL156" s="3">
        <f t="shared" si="104"/>
        <v>0</v>
      </c>
    </row>
    <row r="157" spans="1:38" ht="15" hidden="1" thickBot="1" x14ac:dyDescent="0.5">
      <c r="A157" s="3">
        <f t="shared" si="90"/>
        <v>0</v>
      </c>
      <c r="B157" s="3">
        <f t="shared" si="105"/>
        <v>11</v>
      </c>
      <c r="C157" s="3" t="str">
        <f t="shared" si="91"/>
        <v>中ブロ11</v>
      </c>
      <c r="D157" s="3" t="str">
        <f t="shared" si="92"/>
        <v>中ブロ0</v>
      </c>
      <c r="E157" s="3">
        <f t="shared" si="106"/>
        <v>1</v>
      </c>
      <c r="F157" s="3" t="str">
        <f t="shared" si="93"/>
        <v>中ブロ1</v>
      </c>
      <c r="G157" s="3">
        <f t="shared" si="107"/>
        <v>10</v>
      </c>
      <c r="H157" s="3" t="str">
        <f t="shared" si="94"/>
        <v>本大会10</v>
      </c>
      <c r="I157" s="3" t="str">
        <f t="shared" si="95"/>
        <v>本大会0</v>
      </c>
      <c r="J157" s="3">
        <f t="shared" si="108"/>
        <v>3</v>
      </c>
      <c r="K157" s="3" t="str">
        <f t="shared" si="96"/>
        <v>本大会3</v>
      </c>
      <c r="L157" s="3">
        <f t="shared" si="109"/>
        <v>8</v>
      </c>
      <c r="M157" s="3" t="str">
        <f t="shared" si="97"/>
        <v>8</v>
      </c>
      <c r="N157" s="3" t="str">
        <f t="shared" si="98"/>
        <v>0</v>
      </c>
      <c r="O157" s="3" t="str">
        <f t="shared" si="99"/>
        <v/>
      </c>
      <c r="P157" s="3" t="str">
        <f t="shared" si="100"/>
        <v>0</v>
      </c>
      <c r="Q157" s="68" t="str">
        <f t="shared" si="101"/>
        <v>フェンシング種目</v>
      </c>
      <c r="R157" s="69">
        <f t="shared" si="102"/>
        <v>0</v>
      </c>
      <c r="S157" s="72">
        <f t="shared" si="103"/>
        <v>147</v>
      </c>
      <c r="T157" s="66"/>
      <c r="U157" s="67"/>
      <c r="V157" s="67"/>
      <c r="W157" s="66"/>
      <c r="X157" s="67"/>
      <c r="Y157" s="66"/>
      <c r="Z157" s="79"/>
      <c r="AA157" s="78"/>
      <c r="AB157" s="67"/>
      <c r="AC157" s="79"/>
      <c r="AD157" s="78" t="str">
        <f t="shared" si="88"/>
        <v/>
      </c>
      <c r="AE157" s="79" t="str">
        <f t="shared" ref="AE157:AE160" si="110">IF(AD157="○","－",IF(AB157="選手団","○",""))</f>
        <v/>
      </c>
      <c r="AF157" s="78"/>
      <c r="AG157" s="67"/>
      <c r="AH157" s="79"/>
      <c r="AI157" s="82"/>
      <c r="AJ157" s="66"/>
      <c r="AK157" s="73"/>
      <c r="AL157" s="3">
        <f t="shared" si="104"/>
        <v>0</v>
      </c>
    </row>
    <row r="158" spans="1:38" ht="15" hidden="1" thickBot="1" x14ac:dyDescent="0.5">
      <c r="A158" s="3">
        <f t="shared" si="90"/>
        <v>0</v>
      </c>
      <c r="B158" s="3">
        <f t="shared" si="105"/>
        <v>11</v>
      </c>
      <c r="C158" s="3" t="str">
        <f t="shared" si="91"/>
        <v>中ブロ11</v>
      </c>
      <c r="D158" s="3" t="str">
        <f t="shared" si="92"/>
        <v>中ブロ0</v>
      </c>
      <c r="E158" s="3">
        <f t="shared" si="106"/>
        <v>1</v>
      </c>
      <c r="F158" s="3" t="str">
        <f t="shared" si="93"/>
        <v>中ブロ1</v>
      </c>
      <c r="G158" s="3">
        <f t="shared" si="107"/>
        <v>10</v>
      </c>
      <c r="H158" s="3" t="str">
        <f t="shared" si="94"/>
        <v>本大会10</v>
      </c>
      <c r="I158" s="3" t="str">
        <f t="shared" si="95"/>
        <v>本大会0</v>
      </c>
      <c r="J158" s="3">
        <f t="shared" si="108"/>
        <v>3</v>
      </c>
      <c r="K158" s="3" t="str">
        <f t="shared" si="96"/>
        <v>本大会3</v>
      </c>
      <c r="L158" s="3">
        <f t="shared" si="109"/>
        <v>8</v>
      </c>
      <c r="M158" s="3" t="str">
        <f t="shared" si="97"/>
        <v>8</v>
      </c>
      <c r="N158" s="3" t="str">
        <f t="shared" si="98"/>
        <v>0</v>
      </c>
      <c r="O158" s="3" t="str">
        <f t="shared" si="99"/>
        <v/>
      </c>
      <c r="P158" s="3" t="str">
        <f t="shared" si="100"/>
        <v>0</v>
      </c>
      <c r="Q158" s="68" t="str">
        <f t="shared" si="101"/>
        <v>フェンシング種目</v>
      </c>
      <c r="R158" s="69">
        <f t="shared" si="102"/>
        <v>0</v>
      </c>
      <c r="S158" s="72">
        <f t="shared" si="103"/>
        <v>148</v>
      </c>
      <c r="T158" s="66"/>
      <c r="U158" s="67"/>
      <c r="V158" s="67"/>
      <c r="W158" s="66"/>
      <c r="X158" s="67"/>
      <c r="Y158" s="66"/>
      <c r="Z158" s="79"/>
      <c r="AA158" s="78"/>
      <c r="AB158" s="67"/>
      <c r="AC158" s="79"/>
      <c r="AD158" s="78" t="str">
        <f t="shared" si="88"/>
        <v/>
      </c>
      <c r="AE158" s="79" t="str">
        <f t="shared" si="110"/>
        <v/>
      </c>
      <c r="AF158" s="78"/>
      <c r="AG158" s="67"/>
      <c r="AH158" s="79"/>
      <c r="AI158" s="82"/>
      <c r="AJ158" s="66"/>
      <c r="AK158" s="73"/>
      <c r="AL158" s="3">
        <f t="shared" si="104"/>
        <v>0</v>
      </c>
    </row>
    <row r="159" spans="1:38" ht="15" hidden="1" thickBot="1" x14ac:dyDescent="0.5">
      <c r="A159" s="3">
        <f t="shared" si="90"/>
        <v>0</v>
      </c>
      <c r="B159" s="3">
        <f t="shared" si="105"/>
        <v>11</v>
      </c>
      <c r="C159" s="3" t="str">
        <f t="shared" si="91"/>
        <v>中ブロ11</v>
      </c>
      <c r="D159" s="3" t="str">
        <f t="shared" si="92"/>
        <v>中ブロ0</v>
      </c>
      <c r="E159" s="3">
        <f t="shared" si="106"/>
        <v>1</v>
      </c>
      <c r="F159" s="3" t="str">
        <f t="shared" si="93"/>
        <v>中ブロ1</v>
      </c>
      <c r="G159" s="3">
        <f t="shared" si="107"/>
        <v>10</v>
      </c>
      <c r="H159" s="3" t="str">
        <f t="shared" si="94"/>
        <v>本大会10</v>
      </c>
      <c r="I159" s="3" t="str">
        <f t="shared" si="95"/>
        <v>本大会0</v>
      </c>
      <c r="J159" s="3">
        <f t="shared" si="108"/>
        <v>3</v>
      </c>
      <c r="K159" s="3" t="str">
        <f t="shared" si="96"/>
        <v>本大会3</v>
      </c>
      <c r="L159" s="3">
        <f t="shared" si="109"/>
        <v>8</v>
      </c>
      <c r="M159" s="3" t="str">
        <f t="shared" si="97"/>
        <v>8</v>
      </c>
      <c r="N159" s="3" t="str">
        <f t="shared" si="98"/>
        <v>0</v>
      </c>
      <c r="O159" s="3" t="str">
        <f t="shared" si="99"/>
        <v/>
      </c>
      <c r="P159" s="3" t="str">
        <f t="shared" si="100"/>
        <v>0</v>
      </c>
      <c r="Q159" s="68" t="str">
        <f t="shared" si="101"/>
        <v>フェンシング種目</v>
      </c>
      <c r="R159" s="69">
        <f t="shared" si="102"/>
        <v>0</v>
      </c>
      <c r="S159" s="72">
        <f t="shared" si="103"/>
        <v>149</v>
      </c>
      <c r="T159" s="66"/>
      <c r="U159" s="67"/>
      <c r="V159" s="67"/>
      <c r="W159" s="66"/>
      <c r="X159" s="67"/>
      <c r="Y159" s="66"/>
      <c r="Z159" s="79"/>
      <c r="AA159" s="78"/>
      <c r="AB159" s="67"/>
      <c r="AC159" s="79"/>
      <c r="AD159" s="78" t="str">
        <f t="shared" si="88"/>
        <v/>
      </c>
      <c r="AE159" s="79" t="str">
        <f t="shared" si="110"/>
        <v/>
      </c>
      <c r="AF159" s="78"/>
      <c r="AG159" s="67"/>
      <c r="AH159" s="79"/>
      <c r="AI159" s="82"/>
      <c r="AJ159" s="66"/>
      <c r="AK159" s="73"/>
      <c r="AL159" s="3">
        <f t="shared" si="104"/>
        <v>0</v>
      </c>
    </row>
    <row r="160" spans="1:38" ht="15" hidden="1" thickBot="1" x14ac:dyDescent="0.5">
      <c r="A160" s="3">
        <f t="shared" si="90"/>
        <v>0</v>
      </c>
      <c r="B160" s="3">
        <f t="shared" si="105"/>
        <v>11</v>
      </c>
      <c r="C160" s="3" t="str">
        <f t="shared" si="91"/>
        <v>中ブロ11</v>
      </c>
      <c r="D160" s="3" t="str">
        <f t="shared" si="92"/>
        <v>中ブロ0</v>
      </c>
      <c r="E160" s="3">
        <f t="shared" si="106"/>
        <v>1</v>
      </c>
      <c r="F160" s="3" t="str">
        <f t="shared" si="93"/>
        <v>中ブロ1</v>
      </c>
      <c r="G160" s="3">
        <f t="shared" si="107"/>
        <v>10</v>
      </c>
      <c r="H160" s="3" t="str">
        <f t="shared" si="94"/>
        <v>本大会10</v>
      </c>
      <c r="I160" s="3" t="str">
        <f t="shared" si="95"/>
        <v>本大会0</v>
      </c>
      <c r="J160" s="3">
        <f t="shared" si="108"/>
        <v>3</v>
      </c>
      <c r="K160" s="3" t="str">
        <f t="shared" si="96"/>
        <v>本大会3</v>
      </c>
      <c r="L160" s="3">
        <f t="shared" si="109"/>
        <v>8</v>
      </c>
      <c r="M160" s="3" t="str">
        <f t="shared" si="97"/>
        <v>8</v>
      </c>
      <c r="N160" s="3" t="str">
        <f t="shared" si="98"/>
        <v>0</v>
      </c>
      <c r="O160" s="3" t="str">
        <f t="shared" si="99"/>
        <v/>
      </c>
      <c r="P160" s="3" t="str">
        <f t="shared" si="100"/>
        <v>0</v>
      </c>
      <c r="Q160" s="68" t="str">
        <f t="shared" si="101"/>
        <v>フェンシング種目</v>
      </c>
      <c r="R160" s="69">
        <f t="shared" si="102"/>
        <v>0</v>
      </c>
      <c r="S160" s="74">
        <f t="shared" si="103"/>
        <v>150</v>
      </c>
      <c r="T160" s="75"/>
      <c r="U160" s="76"/>
      <c r="V160" s="76"/>
      <c r="W160" s="75"/>
      <c r="X160" s="76"/>
      <c r="Y160" s="75"/>
      <c r="Z160" s="81"/>
      <c r="AA160" s="80"/>
      <c r="AB160" s="76"/>
      <c r="AC160" s="81"/>
      <c r="AD160" s="80" t="str">
        <f t="shared" si="88"/>
        <v/>
      </c>
      <c r="AE160" s="81" t="str">
        <f t="shared" si="110"/>
        <v/>
      </c>
      <c r="AF160" s="80"/>
      <c r="AG160" s="76"/>
      <c r="AH160" s="81"/>
      <c r="AI160" s="83"/>
      <c r="AJ160" s="75"/>
      <c r="AK160" s="77"/>
      <c r="AL160" s="3">
        <f t="shared" si="104"/>
        <v>0</v>
      </c>
    </row>
    <row r="161" spans="3:37" x14ac:dyDescent="0.45">
      <c r="S161" s="93"/>
      <c r="T161" s="93"/>
      <c r="U161" s="94"/>
      <c r="V161" s="94"/>
      <c r="W161" s="94"/>
      <c r="X161" s="94">
        <f>COUNTA(X11:X160)</f>
        <v>18</v>
      </c>
      <c r="Y161" s="95"/>
      <c r="Z161" s="94"/>
      <c r="AA161" s="94">
        <f>COUNTA(AA11:AA160)</f>
        <v>14</v>
      </c>
      <c r="AB161" s="94">
        <f>COUNTA(AB11:AB160)</f>
        <v>13</v>
      </c>
      <c r="AC161" s="94">
        <f>COUNTA(AC11:AC160)</f>
        <v>8</v>
      </c>
      <c r="AD161" s="94">
        <f>COUNTIF(AD11:AD160,"○")</f>
        <v>14</v>
      </c>
      <c r="AE161" s="94">
        <f>COUNTIF(AE11:AE160,"○")</f>
        <v>4</v>
      </c>
      <c r="AF161" s="94"/>
      <c r="AG161" s="94"/>
      <c r="AH161" s="94"/>
      <c r="AI161" s="94"/>
      <c r="AJ161" s="94"/>
      <c r="AK161" s="94"/>
    </row>
    <row r="162" spans="3:37" ht="15" thickBot="1" x14ac:dyDescent="0.5">
      <c r="Z162" s="26"/>
    </row>
    <row r="163" spans="3:37" x14ac:dyDescent="0.45">
      <c r="Y163" s="141" t="s">
        <v>2</v>
      </c>
      <c r="Z163" s="142" t="s">
        <v>130</v>
      </c>
      <c r="AA163" s="142" t="s">
        <v>134</v>
      </c>
      <c r="AB163" s="142"/>
      <c r="AC163" s="142"/>
      <c r="AD163" s="142" t="s">
        <v>135</v>
      </c>
      <c r="AE163" s="144"/>
    </row>
    <row r="164" spans="3:37" x14ac:dyDescent="0.45">
      <c r="Y164" s="131"/>
      <c r="Z164" s="143"/>
      <c r="AA164" s="2" t="s">
        <v>88</v>
      </c>
      <c r="AB164" s="2" t="s">
        <v>82</v>
      </c>
      <c r="AC164" s="2" t="s">
        <v>83</v>
      </c>
      <c r="AD164" s="2" t="s">
        <v>88</v>
      </c>
      <c r="AE164" s="71" t="s">
        <v>82</v>
      </c>
    </row>
    <row r="165" spans="3:37" x14ac:dyDescent="0.45">
      <c r="C165" s="3" t="str">
        <f>CONCATENATE(AA$9,"選手団",Y165,"監督兼選手")</f>
        <v>中ブロ選手団成年男子監督兼選手</v>
      </c>
      <c r="D165" s="3" t="str">
        <f>CONCATENATE(AA$9,"選手団",Y165,"監督")</f>
        <v>中ブロ選手団成年男子監督</v>
      </c>
      <c r="H165" s="3" t="str">
        <f>CONCATENATE(AB$9,"選手団",Y165,"監督兼選手")</f>
        <v>本大会選手団成年男子監督兼選手</v>
      </c>
      <c r="I165" s="3" t="str">
        <f>CONCATENATE(AB$9,"選手団",Y165,"監督")</f>
        <v>本大会選手団成年男子監督</v>
      </c>
      <c r="M165" s="3" t="str">
        <f>CONCATENATE(Y165,"監督兼選手○")</f>
        <v>成年男子監督兼選手○</v>
      </c>
      <c r="N165" s="3" t="str">
        <f>CONCATENATE(Y165,"監督○")</f>
        <v>成年男子監督○</v>
      </c>
      <c r="O165" s="3" t="str">
        <f>CONCATENATE("選手団",Y165,"監督兼選手○")</f>
        <v>選手団成年男子監督兼選手○</v>
      </c>
      <c r="P165" s="3" t="str">
        <f>CONCATENATE("選手団",Y165,"監督○")</f>
        <v>選手団成年男子監督○</v>
      </c>
      <c r="Y165" s="131" t="s">
        <v>201</v>
      </c>
      <c r="Z165" s="9" t="s">
        <v>114</v>
      </c>
      <c r="AA165" s="9">
        <f>COUNTIF($D$11:$D$160,D165)+COUNTIF($D$11:$D$160,C165)</f>
        <v>0</v>
      </c>
      <c r="AB165" s="9">
        <f>COUNTIF($I$11:$I$160,I165)+COUNTIF($I$11:$I$160,H165)</f>
        <v>1</v>
      </c>
      <c r="AC165" s="9">
        <f>COUNTIF($N$11:$N$160,N165)+COUNTIF($N$11:$N$160,M165)</f>
        <v>0</v>
      </c>
      <c r="AD165" s="9">
        <f>AA165</f>
        <v>0</v>
      </c>
      <c r="AE165" s="84">
        <f>COUNTIF($P$11:$P$160,P165)+COUNTIF($P$11:$P$160,O165)</f>
        <v>1</v>
      </c>
    </row>
    <row r="166" spans="3:37" x14ac:dyDescent="0.45">
      <c r="D166" s="3" t="str">
        <f>CONCATENATE(AA$9,"選手団",Y165,"選手")</f>
        <v>中ブロ選手団成年男子選手</v>
      </c>
      <c r="I166" s="3" t="str">
        <f>CONCATENATE(AB$9,"選手団",Y165,"選手")</f>
        <v>本大会選手団成年男子選手</v>
      </c>
      <c r="N166" s="3" t="str">
        <f>CONCATENATE(Y165,"選手○")</f>
        <v>成年男子選手○</v>
      </c>
      <c r="P166" s="3" t="str">
        <f>CONCATENATE("選手団",Y165,"選手○")</f>
        <v>選手団成年男子選手○</v>
      </c>
      <c r="Y166" s="131"/>
      <c r="Z166" s="10" t="s">
        <v>115</v>
      </c>
      <c r="AA166" s="10">
        <f>COUNTIF($D$11:$D$160,D166)</f>
        <v>0</v>
      </c>
      <c r="AB166" s="10">
        <f>COUNTIF($I$11:$I$160,I166)</f>
        <v>2</v>
      </c>
      <c r="AC166" s="10">
        <f>COUNTIF($N$11:$N$160,N166)</f>
        <v>0</v>
      </c>
      <c r="AD166" s="10">
        <f t="shared" ref="AD166:AD173" si="111">AA166</f>
        <v>0</v>
      </c>
      <c r="AE166" s="85">
        <f>COUNTIF($P$11:$P$160,P166)</f>
        <v>2</v>
      </c>
    </row>
    <row r="167" spans="3:37" x14ac:dyDescent="0.45">
      <c r="C167" s="3" t="str">
        <f>CONCATENATE(AA$9,"選手団",Y167,"監督兼選手")</f>
        <v>中ブロ選手団成年女子監督兼選手</v>
      </c>
      <c r="D167" s="3" t="str">
        <f>CONCATENATE(AA$9,"選手団",Y167,"監督")</f>
        <v>中ブロ選手団成年女子監督</v>
      </c>
      <c r="H167" s="3" t="str">
        <f>CONCATENATE(AB$9,"選手団",Y167,"監督兼選手")</f>
        <v>本大会選手団成年女子監督兼選手</v>
      </c>
      <c r="I167" s="3" t="str">
        <f>CONCATENATE(AB$9,"選手団",Y167,"監督")</f>
        <v>本大会選手団成年女子監督</v>
      </c>
      <c r="M167" s="3" t="str">
        <f>CONCATENATE(Y167,"監督兼選手○")</f>
        <v>成年女子監督兼選手○</v>
      </c>
      <c r="N167" s="3" t="str">
        <f>CONCATENATE(Y167,"監督○")</f>
        <v>成年女子監督○</v>
      </c>
      <c r="O167" s="3" t="str">
        <f>CONCATENATE("選手団",Y167,"監督兼選手○")</f>
        <v>選手団成年女子監督兼選手○</v>
      </c>
      <c r="P167" s="3" t="str">
        <f>CONCATENATE("選手団",Y167,"監督○")</f>
        <v>選手団成年女子監督○</v>
      </c>
      <c r="Y167" s="131" t="s">
        <v>202</v>
      </c>
      <c r="Z167" s="9" t="s">
        <v>114</v>
      </c>
      <c r="AA167" s="9">
        <f t="shared" ref="AA167:AA172" si="112">COUNTIF($D$11:$D$160,D167)+COUNTIF($D$11:$D$160,C167)</f>
        <v>1</v>
      </c>
      <c r="AB167" s="9">
        <f>COUNTIF($I$11:$I$160,I167)+COUNTIF($I$11:$I$160,H167)</f>
        <v>1</v>
      </c>
      <c r="AC167" s="9">
        <f>COUNTIF($N$11:$N$160,N167)+COUNTIF($N$11:$N$160,M167)</f>
        <v>1</v>
      </c>
      <c r="AD167" s="9">
        <f t="shared" si="111"/>
        <v>1</v>
      </c>
      <c r="AE167" s="84">
        <f>COUNTIF($P$11:$P$160,P167)+COUNTIF($P$11:$P$160,O167)</f>
        <v>0</v>
      </c>
    </row>
    <row r="168" spans="3:37" x14ac:dyDescent="0.45">
      <c r="D168" s="3" t="str">
        <f>CONCATENATE(AA$9,"選手団",Y167,"選手")</f>
        <v>中ブロ選手団成年女子選手</v>
      </c>
      <c r="I168" s="3" t="str">
        <f>CONCATENATE(AB$9,"選手団",Y167,"選手")</f>
        <v>本大会選手団成年女子選手</v>
      </c>
      <c r="N168" s="3" t="str">
        <f>CONCATENATE(Y167,"選手○")</f>
        <v>成年女子選手○</v>
      </c>
      <c r="P168" s="3" t="str">
        <f>CONCATENATE("選手団",Y167,"選手○")</f>
        <v>選手団成年女子選手○</v>
      </c>
      <c r="Y168" s="131"/>
      <c r="Z168" s="10" t="s">
        <v>115</v>
      </c>
      <c r="AA168" s="10">
        <f t="shared" si="112"/>
        <v>2</v>
      </c>
      <c r="AB168" s="10">
        <f>COUNTIF($I$11:$I$160,I168)</f>
        <v>2</v>
      </c>
      <c r="AC168" s="10">
        <f>COUNTIF($N$11:$N$160,N168)</f>
        <v>1</v>
      </c>
      <c r="AD168" s="10">
        <f t="shared" si="111"/>
        <v>2</v>
      </c>
      <c r="AE168" s="85">
        <f>COUNTIF($P$11:$P$160,P168)</f>
        <v>0</v>
      </c>
    </row>
    <row r="169" spans="3:37" x14ac:dyDescent="0.45">
      <c r="C169" s="3" t="str">
        <f>CONCATENATE(AA$9,"選手団",Y169,"監督兼選手")</f>
        <v>中ブロ選手団少年男子監督兼選手</v>
      </c>
      <c r="D169" s="3" t="str">
        <f>CONCATENATE(AA$9,"選手団",Y169,"監督")</f>
        <v>中ブロ選手団少年男子監督</v>
      </c>
      <c r="H169" s="3" t="str">
        <f>CONCATENATE(AB$9,"選手団",Y169,"監督兼選手")</f>
        <v>本大会選手団少年男子監督兼選手</v>
      </c>
      <c r="I169" s="3" t="str">
        <f>CONCATENATE(AB$9,"選手団",Y169,"監督")</f>
        <v>本大会選手団少年男子監督</v>
      </c>
      <c r="M169" s="3" t="str">
        <f>CONCATENATE(Y169,"監督兼選手○")</f>
        <v>少年男子監督兼選手○</v>
      </c>
      <c r="N169" s="3" t="str">
        <f>CONCATENATE(Y169,"監督○")</f>
        <v>少年男子監督○</v>
      </c>
      <c r="O169" s="3" t="str">
        <f>CONCATENATE("選手団",Y169,"監督兼選手○")</f>
        <v>選手団少年男子監督兼選手○</v>
      </c>
      <c r="P169" s="3" t="str">
        <f>CONCATENATE("選手団",Y169,"監督○")</f>
        <v>選手団少年男子監督○</v>
      </c>
      <c r="Y169" s="131" t="s">
        <v>203</v>
      </c>
      <c r="Z169" s="9" t="s">
        <v>114</v>
      </c>
      <c r="AA169" s="9">
        <f t="shared" si="112"/>
        <v>1</v>
      </c>
      <c r="AB169" s="9">
        <f>COUNTIF($I$11:$I$160,I169)+COUNTIF($I$11:$I$160,H169)</f>
        <v>0</v>
      </c>
      <c r="AC169" s="9">
        <f>COUNTIF($N$11:$N$160,N169)+COUNTIF($N$11:$N$160,M169)</f>
        <v>0</v>
      </c>
      <c r="AD169" s="9">
        <f t="shared" si="111"/>
        <v>1</v>
      </c>
      <c r="AE169" s="84">
        <f>COUNTIF($P$11:$P$160,P169)+COUNTIF($P$11:$P$160,O169)</f>
        <v>0</v>
      </c>
    </row>
    <row r="170" spans="3:37" x14ac:dyDescent="0.45">
      <c r="D170" s="3" t="str">
        <f>CONCATENATE(AA$9,"選手団",Y169,"選手")</f>
        <v>中ブロ選手団少年男子選手</v>
      </c>
      <c r="I170" s="3" t="str">
        <f>CONCATENATE(AB$9,"選手団",Y169,"選手")</f>
        <v>本大会選手団少年男子選手</v>
      </c>
      <c r="N170" s="3" t="str">
        <f>CONCATENATE(Y169,"選手○")</f>
        <v>少年男子選手○</v>
      </c>
      <c r="P170" s="3" t="str">
        <f>CONCATENATE("選手団",Y169,"選手○")</f>
        <v>選手団少年男子選手○</v>
      </c>
      <c r="Y170" s="131"/>
      <c r="Z170" s="10" t="s">
        <v>115</v>
      </c>
      <c r="AA170" s="10">
        <f t="shared" si="112"/>
        <v>4</v>
      </c>
      <c r="AB170" s="10">
        <f>COUNTIF($I$11:$I$160,I170)</f>
        <v>0</v>
      </c>
      <c r="AC170" s="10">
        <f>COUNTIF($N$11:$N$160,N170)</f>
        <v>0</v>
      </c>
      <c r="AD170" s="10">
        <f t="shared" si="111"/>
        <v>4</v>
      </c>
      <c r="AE170" s="85">
        <f>COUNTIF($P$11:$P$160,P170)</f>
        <v>0</v>
      </c>
    </row>
    <row r="171" spans="3:37" x14ac:dyDescent="0.45">
      <c r="C171" s="3" t="str">
        <f>CONCATENATE(AA$9,"選手団",Y171,"監督兼選手")</f>
        <v>中ブロ選手団少年女子監督兼選手</v>
      </c>
      <c r="D171" s="3" t="str">
        <f>CONCATENATE(AA$9,"選手団",Y171,"監督")</f>
        <v>中ブロ選手団少年女子監督</v>
      </c>
      <c r="H171" s="3" t="str">
        <f>CONCATENATE(AB$9,"選手団",Y171,"監督兼選手")</f>
        <v>本大会選手団少年女子監督兼選手</v>
      </c>
      <c r="I171" s="3" t="str">
        <f>CONCATENATE(AB$9,"選手団",Y171,"監督")</f>
        <v>本大会選手団少年女子監督</v>
      </c>
      <c r="M171" s="3" t="str">
        <f>CONCATENATE(Y171,"監督兼選手○")</f>
        <v>少年女子監督兼選手○</v>
      </c>
      <c r="N171" s="3" t="str">
        <f>CONCATENATE(Y171,"監督○")</f>
        <v>少年女子監督○</v>
      </c>
      <c r="O171" s="3" t="str">
        <f>CONCATENATE("選手団",Y171,"監督兼選手○")</f>
        <v>選手団少年女子監督兼選手○</v>
      </c>
      <c r="P171" s="3" t="str">
        <f>CONCATENATE("選手団",Y171,"監督○")</f>
        <v>選手団少年女子監督○</v>
      </c>
      <c r="Y171" s="132" t="s">
        <v>204</v>
      </c>
      <c r="Z171" s="64" t="s">
        <v>114</v>
      </c>
      <c r="AA171" s="64">
        <f t="shared" si="112"/>
        <v>1</v>
      </c>
      <c r="AB171" s="64">
        <f>COUNTIF($I$11:$I$160,I171)+COUNTIF($I$11:$I$160,H171)</f>
        <v>1</v>
      </c>
      <c r="AC171" s="64">
        <f>COUNTIF($N$11:$N$160,N171)+COUNTIF($N$11:$N$160,M171)</f>
        <v>1</v>
      </c>
      <c r="AD171" s="64">
        <f t="shared" si="111"/>
        <v>1</v>
      </c>
      <c r="AE171" s="84">
        <f>COUNTIF($P$11:$P$160,P171)+COUNTIF($P$11:$P$160,O171)</f>
        <v>0</v>
      </c>
    </row>
    <row r="172" spans="3:37" x14ac:dyDescent="0.45">
      <c r="D172" s="3" t="str">
        <f>CONCATENATE(AA$9,"選手団",Y171,"選手")</f>
        <v>中ブロ選手団少年女子選手</v>
      </c>
      <c r="I172" s="3" t="str">
        <f>CONCATENATE(AB$9,"選手団",Y171,"選手")</f>
        <v>本大会選手団少年女子選手</v>
      </c>
      <c r="N172" s="3" t="str">
        <f>CONCATENATE(Y171,"選手○")</f>
        <v>少年女子選手○</v>
      </c>
      <c r="P172" s="3" t="str">
        <f>CONCATENATE("選手団",Y171,"選手○")</f>
        <v>選手団少年女子選手○</v>
      </c>
      <c r="Y172" s="131"/>
      <c r="Z172" s="10" t="s">
        <v>115</v>
      </c>
      <c r="AA172" s="10">
        <f t="shared" si="112"/>
        <v>3</v>
      </c>
      <c r="AB172" s="10">
        <f>COUNTIF($I$11:$I$160,I172)</f>
        <v>3</v>
      </c>
      <c r="AC172" s="10">
        <f>COUNTIF($N$11:$N$160,N172)</f>
        <v>3</v>
      </c>
      <c r="AD172" s="10">
        <f t="shared" si="111"/>
        <v>3</v>
      </c>
      <c r="AE172" s="85">
        <f>COUNTIF($P$11:$P$160,P172)</f>
        <v>0</v>
      </c>
    </row>
    <row r="173" spans="3:37" x14ac:dyDescent="0.45">
      <c r="Y173" s="102" t="s">
        <v>206</v>
      </c>
      <c r="Z173" s="103"/>
      <c r="AA173" s="99">
        <f>COUNTIF(AA11:AA160,"選手団")-SUM(AA165:AA172)</f>
        <v>1</v>
      </c>
      <c r="AB173" s="101"/>
      <c r="AC173" s="101"/>
      <c r="AD173" s="99">
        <f t="shared" si="111"/>
        <v>1</v>
      </c>
      <c r="AE173" s="100"/>
    </row>
    <row r="174" spans="3:37" ht="15" thickBot="1" x14ac:dyDescent="0.5">
      <c r="O174" s="3" t="s">
        <v>116</v>
      </c>
      <c r="Y174" s="129" t="s">
        <v>113</v>
      </c>
      <c r="Z174" s="130"/>
      <c r="AA174" s="65">
        <f>COUNTIF(AA11:AA160,"競技団体")</f>
        <v>1</v>
      </c>
      <c r="AB174" s="65">
        <f>COUNTIF(AB11:AB160,"競技団体")</f>
        <v>3</v>
      </c>
      <c r="AC174" s="65">
        <f>COUNTIF($O$11:$O$160,O174)</f>
        <v>2</v>
      </c>
      <c r="AD174" s="65">
        <f>AD161-SUM(AD165:AD173)</f>
        <v>1</v>
      </c>
      <c r="AE174" s="86">
        <f>AE161-SUM(AE165:AE172)</f>
        <v>1</v>
      </c>
    </row>
    <row r="175" spans="3:37" ht="15.6" thickTop="1" thickBot="1" x14ac:dyDescent="0.5">
      <c r="Y175" s="127" t="s">
        <v>95</v>
      </c>
      <c r="Z175" s="128"/>
      <c r="AA175" s="87">
        <f>SUM(AA165:AA174)</f>
        <v>14</v>
      </c>
      <c r="AB175" s="87">
        <f>SUM(AB165:AB174)</f>
        <v>13</v>
      </c>
      <c r="AC175" s="87">
        <f>SUM(AC165:AC174)</f>
        <v>8</v>
      </c>
      <c r="AD175" s="87">
        <f>SUM(AD165:AD174)</f>
        <v>14</v>
      </c>
      <c r="AE175" s="88">
        <f>SUM(AE165:AE174)</f>
        <v>4</v>
      </c>
    </row>
  </sheetData>
  <sheetProtection sheet="1" objects="1" scenarios="1" selectLockedCells="1" selectUnlockedCells="1"/>
  <autoFilter ref="A10:AL161" xr:uid="{98152B93-C5E2-41DD-8C38-CE4F92EC5B79}">
    <filterColumn colId="0">
      <filters blank="1">
        <filter val="1"/>
      </filters>
    </filterColumn>
  </autoFilter>
  <mergeCells count="38">
    <mergeCell ref="A1:A9"/>
    <mergeCell ref="S1:Z2"/>
    <mergeCell ref="B3:D9"/>
    <mergeCell ref="E3:F9"/>
    <mergeCell ref="G3:I9"/>
    <mergeCell ref="J3:K9"/>
    <mergeCell ref="L3:O9"/>
    <mergeCell ref="P3:P9"/>
    <mergeCell ref="S3:T3"/>
    <mergeCell ref="S5:T5"/>
    <mergeCell ref="S8:S9"/>
    <mergeCell ref="T8:Z8"/>
    <mergeCell ref="AA163:AC163"/>
    <mergeCell ref="AD163:AE163"/>
    <mergeCell ref="AA5:AK5"/>
    <mergeCell ref="S6:T6"/>
    <mergeCell ref="AA3:AK3"/>
    <mergeCell ref="S4:T4"/>
    <mergeCell ref="AA4:AK4"/>
    <mergeCell ref="X3:Z4"/>
    <mergeCell ref="U3:W3"/>
    <mergeCell ref="U4:W4"/>
    <mergeCell ref="U5:W5"/>
    <mergeCell ref="AA6:AK6"/>
    <mergeCell ref="AI8:AK8"/>
    <mergeCell ref="U6:W6"/>
    <mergeCell ref="AA8:AC8"/>
    <mergeCell ref="AD8:AE8"/>
    <mergeCell ref="AF8:AH8"/>
    <mergeCell ref="Y169:Y170"/>
    <mergeCell ref="Y171:Y172"/>
    <mergeCell ref="Y174:Z174"/>
    <mergeCell ref="Y175:Z175"/>
    <mergeCell ref="Y163:Y164"/>
    <mergeCell ref="Z163:Z164"/>
    <mergeCell ref="Y173:Z173"/>
    <mergeCell ref="Y165:Y166"/>
    <mergeCell ref="Y167:Y168"/>
  </mergeCells>
  <phoneticPr fontId="2"/>
  <conditionalFormatting sqref="T9:T160">
    <cfRule type="expression" dxfId="5" priority="6">
      <formula>$Q$3=0</formula>
    </cfRule>
  </conditionalFormatting>
  <conditionalFormatting sqref="AD11:AD160">
    <cfRule type="expression" dxfId="4" priority="5">
      <formula>$AA11="選手団"</formula>
    </cfRule>
  </conditionalFormatting>
  <conditionalFormatting sqref="AE11:AE160">
    <cfRule type="expression" dxfId="3" priority="3">
      <formula>$AB11="選手団"</formula>
    </cfRule>
    <cfRule type="expression" dxfId="2" priority="4">
      <formula>$AD11="○"</formula>
    </cfRule>
  </conditionalFormatting>
  <conditionalFormatting sqref="AI11:AK160">
    <cfRule type="expression" dxfId="1" priority="17">
      <formula>$X11=""</formula>
    </cfRule>
    <cfRule type="expression" dxfId="0" priority="18">
      <formula>$AL11=0</formula>
    </cfRule>
  </conditionalFormatting>
  <dataValidations count="15">
    <dataValidation type="list" allowBlank="1" showInputMessage="1" showErrorMessage="1" promptTitle="委嘱状が不要の場合は入力必須" prompt="委嘱状が不要の場合は「×」を入力してください。" sqref="AF11:AH160" xr:uid="{3C9B5A63-70DD-4981-BF9D-2BEA02D4C898}">
      <formula1>"×"</formula1>
    </dataValidation>
    <dataValidation allowBlank="1" showInputMessage="1" showErrorMessage="1" promptTitle="委嘱状が必要な場合は入力必須" prompt="委嘱状送付先の住所を入力してください。" sqref="AJ11:AJ160" xr:uid="{D2F6ACD1-DF4B-42B7-8452-32CA86B5ADCB}"/>
    <dataValidation type="whole" allowBlank="1" showInputMessage="1" showErrorMessage="1" promptTitle="委嘱状が必要な場合は入力必須" prompt="委嘱状の送付先の郵便番号を7桁の数字のみで入力してください。_x000a_※「-」は自動で入ります。" sqref="AI11:AI160" xr:uid="{D2BC3572-BB8F-4792-83B5-876709E04E6C}">
      <formula1>1000000</formula1>
      <formula2>9999999</formula2>
    </dataValidation>
    <dataValidation allowBlank="1" showInputMessage="1" showErrorMessage="1" promptTitle="委嘱状が必要な場合は入力必須" prompt="委嘱状の送付先名称（封筒の宛名）を入力してください。_x000a_※担当者が確実に受け取ることができるよう部署名（担当者名）等まで入力してください。" sqref="AK11:AK160" xr:uid="{01106E23-7248-4D2F-B042-2C9937F19F4F}"/>
    <dataValidation type="list" allowBlank="1" showInputMessage="1" showErrorMessage="1" promptTitle="選択入力" prompt="結団式に参加される方は「○」を選択入力してください。" sqref="AC11:AC160" xr:uid="{D935C8C6-2AD8-49DD-A4FA-2EB3EF66C908}">
      <formula1>"○"</formula1>
    </dataValidation>
    <dataValidation allowBlank="1" showInputMessage="1" showErrorMessage="1" promptTitle="入力必須" prompt="所属を正式名称で入力してください。_x000a_※一般社団法人や株式会社などの法人格名称は、(一社)や(株)などの略語で入力してください。" sqref="Y11:Z160" xr:uid="{C072A9FB-6369-435E-BFF9-E8455A2C2CBC}"/>
    <dataValidation allowBlank="1" showInputMessage="1" showErrorMessage="1" promptTitle="入力必須" prompt="県外の場合は市町名の前に都道府県名も入力してください。" sqref="Z11:Z160" xr:uid="{211F463F-0FD0-41F2-BA49-201FA6796681}"/>
    <dataValidation allowBlank="1" showInputMessage="1" showErrorMessage="1" promptTitle="入力必須" prompt="姓と名の間に必ず全角スペースを入れてください。_x000a_※「選手団名簿」や「委嘱状」の記載を統一するため" sqref="X11:X160" xr:uid="{6950E328-DC41-4489-9DB3-3B85C31326E9}"/>
    <dataValidation allowBlank="1" showInputMessage="1" showErrorMessage="1" promptTitle="任意入力" prompt="選手団名簿に記載されます！_x000a_必要に応じて種目や階級等を入力してください。" sqref="W11:W160" xr:uid="{AE5CDEC2-AA5A-4514-AF07-2DF37027C85F}"/>
    <dataValidation type="list" allowBlank="1" showInputMessage="1" promptTitle="入力必須" prompt="集計の都合上、選手団派遣の監督・選手は必ずプルダウンから選択してください。_x000a_※「全種別」や「成年」「少年」など複数種別を兼ねる監督も、必ず主たる種別を１つ選択してください。_x000a_競技団体派遣の場合は「全種別」など、任意の入力でも構いません。" sqref="U11:U160" xr:uid="{B61DA873-7F24-46B3-9EEB-A5892E427A88}">
      <formula1>INDIRECT(Q11)</formula1>
    </dataValidation>
    <dataValidation type="list" allowBlank="1" showInputMessage="1" showErrorMessage="1" promptTitle="自動入力/選択入力" prompt="「選手団派遣」の監督・選手は「○」又は「－」が自動入力されます。_x000a_※中ブロで加入済の場合は「ー」です。_x000a_「競技団体派遣」の方で、傷害補償への加入を希望される方は、手動で「○」を入力してください。_x000a_※一度手動で「○」を入力すると、「選手団派遣」に変更しても自動入力はされなくなるのでご注意ください。" sqref="AE11:AE160" xr:uid="{FDAE30D9-D056-43ED-B298-39DB8E0AA4C9}">
      <formula1>"○,－"</formula1>
    </dataValidation>
    <dataValidation type="list" allowBlank="1" showInputMessage="1" showErrorMessage="1" promptTitle="自動入力/選択入力" prompt="「選手団派遣」の監督・選手は「○」が自動入力されます。_x000a_「競技団体派遣」の方で、傷害補償への加入を希望される方は、手動で「○」を入力してください。_x000a_※一度手動で「○」を入力すると、「選手団派遣」に変更しても自動入力はされなくなるのでご注意ください。" sqref="AD11:AD160" xr:uid="{7E46C118-7286-42A4-B337-EA5D7A61E156}">
      <formula1>"○"</formula1>
    </dataValidation>
    <dataValidation type="list" allowBlank="1" showInputMessage="1" promptTitle="入力必須" prompt="選手団派遣の監督・選手は、必ずプルダウンの「監督」「監督兼選手」「選手」の中から選択してください。_x000a_競技団体派遣の方は、「会長」「コーチ」「予備登録選手」など、任意の区分を入力してください。_x000a_※予備登録選手は「選手」を選択しないでください。" sqref="V11:W160" xr:uid="{D10FE230-0320-4377-ACBD-1EF508EF72C3}">
      <formula1>"監督,監督兼選手,選手"</formula1>
    </dataValidation>
    <dataValidation type="list" allowBlank="1" showInputMessage="1" showErrorMessage="1" promptTitle="選択入力" prompt="「選手団派遣」と「競技団体派遣」の別をプルダウンから選択してください。_x000a_※「選手団派遣」はエントリー数内の監督・選手のみなので、エントリー外のコーチや予備登録選手は「競技団体派遣」になります。" sqref="AA11:AB160" xr:uid="{DE551425-3AE0-46B5-A279-2717ED2CE141}">
      <formula1>"選手団,競技団体"</formula1>
    </dataValidation>
    <dataValidation type="list" allowBlank="1" showInputMessage="1" showErrorMessage="1" promptTitle="該当競技のみ入力" prompt="プルダウンから選択してください。" sqref="T11:T160" xr:uid="{ED04B56D-A1C9-4E01-AEB2-3C9EB136E795}">
      <formula1>INDIRECT($U$3)</formula1>
    </dataValidation>
  </dataValidations>
  <pageMargins left="0.70866141732283472" right="0.70866141732283472" top="0.55118110236220474" bottom="0.55118110236220474" header="0.31496062992125984" footer="0.31496062992125984"/>
  <pageSetup paperSize="8" scale="5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125AF6-E6BD-4044-A763-D9D8E2F9C89E}">
          <x14:formula1>
            <xm:f>リスト!$A$2:$A$43</xm:f>
          </x14:formula1>
          <xm:sqref>U3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5986-73FB-413F-B15D-4FF7378936C5}">
  <dimension ref="A1:R51"/>
  <sheetViews>
    <sheetView workbookViewId="0">
      <pane ySplit="1" topLeftCell="A2" activePane="bottomLeft" state="frozen"/>
      <selection pane="bottomLeft" activeCell="R4" sqref="R4"/>
    </sheetView>
  </sheetViews>
  <sheetFormatPr defaultRowHeight="14.4" x14ac:dyDescent="0.45"/>
  <cols>
    <col min="1" max="1" width="15" style="3" customWidth="1"/>
    <col min="2" max="6" width="8.09765625" style="3" customWidth="1"/>
    <col min="7" max="7" width="1" style="3" customWidth="1"/>
    <col min="8" max="8" width="15" style="3" customWidth="1"/>
    <col min="9" max="12" width="8" style="3" customWidth="1"/>
    <col min="13" max="13" width="1" style="3" customWidth="1"/>
    <col min="14" max="14" width="14.8984375" style="3" customWidth="1"/>
    <col min="15" max="18" width="8" style="3" customWidth="1"/>
    <col min="19" max="16384" width="8.796875" style="3"/>
  </cols>
  <sheetData>
    <row r="1" spans="1:18" x14ac:dyDescent="0.45">
      <c r="A1" s="8" t="s">
        <v>1</v>
      </c>
      <c r="B1" s="201" t="s">
        <v>69</v>
      </c>
      <c r="C1" s="201"/>
      <c r="D1" s="201"/>
      <c r="E1" s="201"/>
      <c r="F1" s="201"/>
      <c r="H1" s="8" t="s">
        <v>3</v>
      </c>
      <c r="I1" s="201" t="s">
        <v>2</v>
      </c>
      <c r="J1" s="201"/>
      <c r="K1" s="201"/>
      <c r="L1" s="201"/>
      <c r="N1" s="8" t="s">
        <v>1</v>
      </c>
      <c r="O1" s="202" t="s">
        <v>105</v>
      </c>
      <c r="P1" s="201"/>
      <c r="Q1" s="201"/>
      <c r="R1" s="201"/>
    </row>
    <row r="2" spans="1:18" x14ac:dyDescent="0.45">
      <c r="A2" s="5" t="s">
        <v>14</v>
      </c>
      <c r="B2" s="11"/>
      <c r="C2" s="21"/>
      <c r="D2" s="12"/>
      <c r="E2" s="12"/>
      <c r="F2" s="13"/>
      <c r="H2" s="5" t="str">
        <f>CONCATENATE(A2,B2,H1)</f>
        <v>陸上競技種目</v>
      </c>
      <c r="I2" s="11" t="s">
        <v>13</v>
      </c>
      <c r="J2" s="12" t="s">
        <v>56</v>
      </c>
      <c r="K2" s="12" t="s">
        <v>57</v>
      </c>
      <c r="L2" s="13" t="s">
        <v>58</v>
      </c>
      <c r="N2" s="5" t="str">
        <f>A2</f>
        <v>陸上競技</v>
      </c>
      <c r="O2" s="21" t="str">
        <f>I2</f>
        <v>成年男子</v>
      </c>
      <c r="P2" s="12" t="str">
        <f t="shared" ref="P2:R2" si="0">J2</f>
        <v>成年女子</v>
      </c>
      <c r="Q2" s="12" t="str">
        <f t="shared" si="0"/>
        <v>少年男子</v>
      </c>
      <c r="R2" s="13" t="str">
        <f t="shared" si="0"/>
        <v>少年女子</v>
      </c>
    </row>
    <row r="3" spans="1:18" x14ac:dyDescent="0.45">
      <c r="A3" s="6" t="s">
        <v>15</v>
      </c>
      <c r="B3" s="14" t="s">
        <v>59</v>
      </c>
      <c r="C3" s="22" t="s">
        <v>74</v>
      </c>
      <c r="D3" s="15" t="s">
        <v>61</v>
      </c>
      <c r="E3" s="15" t="s">
        <v>70</v>
      </c>
      <c r="F3" s="16" t="s">
        <v>62</v>
      </c>
      <c r="H3" s="6" t="str">
        <f>CONCATENATE(A3,B3,H1)</f>
        <v>水泳競泳種目</v>
      </c>
      <c r="I3" s="14" t="s">
        <v>13</v>
      </c>
      <c r="J3" s="15" t="s">
        <v>56</v>
      </c>
      <c r="K3" s="15" t="s">
        <v>57</v>
      </c>
      <c r="L3" s="16" t="s">
        <v>58</v>
      </c>
      <c r="N3" s="6" t="str">
        <f t="shared" ref="N3:N43" si="1">A3</f>
        <v>水泳</v>
      </c>
      <c r="O3" s="22" t="str">
        <f>I3</f>
        <v>成年男子</v>
      </c>
      <c r="P3" s="15" t="str">
        <f t="shared" ref="P3" si="2">J3</f>
        <v>成年女子</v>
      </c>
      <c r="Q3" s="15" t="str">
        <f t="shared" ref="Q3" si="3">K3</f>
        <v>少年男子</v>
      </c>
      <c r="R3" s="16" t="str">
        <f t="shared" ref="R3" si="4">L3</f>
        <v>少年女子</v>
      </c>
    </row>
    <row r="4" spans="1:18" x14ac:dyDescent="0.45">
      <c r="A4" s="6" t="s">
        <v>16</v>
      </c>
      <c r="B4" s="14"/>
      <c r="C4" s="22"/>
      <c r="D4" s="15"/>
      <c r="E4" s="15"/>
      <c r="F4" s="16"/>
      <c r="H4" s="6" t="str">
        <f>CONCATENATE(A3,C3,H1)</f>
        <v>水泳飛込種目</v>
      </c>
      <c r="I4" s="14" t="s">
        <v>13</v>
      </c>
      <c r="J4" s="15" t="s">
        <v>56</v>
      </c>
      <c r="K4" s="15" t="s">
        <v>57</v>
      </c>
      <c r="L4" s="16" t="s">
        <v>58</v>
      </c>
      <c r="N4" s="6" t="str">
        <f t="shared" si="1"/>
        <v>サッカー</v>
      </c>
      <c r="O4" s="22" t="str">
        <f>I8</f>
        <v>成年男子</v>
      </c>
      <c r="P4" s="15" t="str">
        <f t="shared" ref="P4:Q4" si="5">J8</f>
        <v>成年女子</v>
      </c>
      <c r="Q4" s="15" t="str">
        <f t="shared" si="5"/>
        <v>少年男子</v>
      </c>
      <c r="R4" s="16" t="str">
        <f>L8</f>
        <v>少年女子</v>
      </c>
    </row>
    <row r="5" spans="1:18" x14ac:dyDescent="0.45">
      <c r="A5" s="6" t="s">
        <v>17</v>
      </c>
      <c r="B5" s="14"/>
      <c r="C5" s="22"/>
      <c r="D5" s="15"/>
      <c r="E5" s="15"/>
      <c r="F5" s="16"/>
      <c r="H5" s="6" t="str">
        <f>CONCATENATE(A3,D3,H1)</f>
        <v>水泳水球種目</v>
      </c>
      <c r="I5" s="33" t="s">
        <v>72</v>
      </c>
      <c r="J5" s="15" t="s">
        <v>57</v>
      </c>
      <c r="K5" s="15"/>
      <c r="L5" s="16"/>
      <c r="N5" s="6" t="str">
        <f t="shared" si="1"/>
        <v>テニス</v>
      </c>
      <c r="O5" s="22" t="str">
        <f>I9</f>
        <v>成年男子</v>
      </c>
      <c r="P5" s="15" t="str">
        <f t="shared" ref="P5:R5" si="6">J9</f>
        <v>成年女子</v>
      </c>
      <c r="Q5" s="15" t="str">
        <f t="shared" si="6"/>
        <v>少年男子</v>
      </c>
      <c r="R5" s="16" t="str">
        <f t="shared" si="6"/>
        <v>少年女子</v>
      </c>
    </row>
    <row r="6" spans="1:18" x14ac:dyDescent="0.45">
      <c r="A6" s="6" t="s">
        <v>18</v>
      </c>
      <c r="B6" s="14"/>
      <c r="C6" s="22"/>
      <c r="D6" s="15"/>
      <c r="E6" s="15"/>
      <c r="F6" s="16"/>
      <c r="H6" s="6" t="str">
        <f>CONCATENATE(A3,E3,H1)</f>
        <v>水泳ｱｰﾃｨｽﾃｨｯｸｽｲﾐﾝｸﾞ種目</v>
      </c>
      <c r="I6" s="14" t="s">
        <v>58</v>
      </c>
      <c r="J6" s="15"/>
      <c r="K6" s="15"/>
      <c r="L6" s="16"/>
      <c r="N6" s="6" t="str">
        <f t="shared" si="1"/>
        <v>ローイング</v>
      </c>
      <c r="O6" s="22" t="str">
        <f>I10</f>
        <v>成年男子</v>
      </c>
      <c r="P6" s="15" t="str">
        <f t="shared" ref="P6:R7" si="7">J10</f>
        <v>成年女子</v>
      </c>
      <c r="Q6" s="15" t="str">
        <f t="shared" si="7"/>
        <v>少年男子</v>
      </c>
      <c r="R6" s="16" t="str">
        <f t="shared" si="7"/>
        <v>少年女子</v>
      </c>
    </row>
    <row r="7" spans="1:18" x14ac:dyDescent="0.45">
      <c r="A7" s="6" t="s">
        <v>19</v>
      </c>
      <c r="B7" s="14"/>
      <c r="C7" s="22"/>
      <c r="D7" s="15"/>
      <c r="E7" s="15"/>
      <c r="F7" s="16"/>
      <c r="H7" s="6" t="str">
        <f>CONCATENATE(A3,F3,H1)</f>
        <v>水泳ＯＷＳ種目</v>
      </c>
      <c r="I7" s="33" t="s">
        <v>73</v>
      </c>
      <c r="J7" s="32" t="s">
        <v>72</v>
      </c>
      <c r="K7" s="15"/>
      <c r="L7" s="16"/>
      <c r="N7" s="6" t="str">
        <f t="shared" si="1"/>
        <v>ホッケー</v>
      </c>
      <c r="O7" s="22" t="str">
        <f t="shared" ref="O7:Q8" si="8">I11</f>
        <v>成年男子</v>
      </c>
      <c r="P7" s="15" t="str">
        <f t="shared" si="7"/>
        <v>成年女子</v>
      </c>
      <c r="Q7" s="15" t="str">
        <f t="shared" si="7"/>
        <v>少年男子</v>
      </c>
      <c r="R7" s="16" t="str">
        <f t="shared" si="7"/>
        <v>少年女子</v>
      </c>
    </row>
    <row r="8" spans="1:18" x14ac:dyDescent="0.45">
      <c r="A8" s="6" t="s">
        <v>20</v>
      </c>
      <c r="B8" s="14"/>
      <c r="C8" s="22"/>
      <c r="D8" s="15"/>
      <c r="E8" s="15"/>
      <c r="F8" s="16"/>
      <c r="H8" s="6" t="str">
        <f>CONCATENATE(A4,B4,H1)</f>
        <v>サッカー種目</v>
      </c>
      <c r="I8" s="14" t="s">
        <v>208</v>
      </c>
      <c r="J8" s="15" t="s">
        <v>56</v>
      </c>
      <c r="K8" s="15" t="s">
        <v>207</v>
      </c>
      <c r="L8" s="16" t="s">
        <v>58</v>
      </c>
      <c r="N8" s="6" t="str">
        <f t="shared" si="1"/>
        <v>ボクシング</v>
      </c>
      <c r="O8" s="22" t="str">
        <f t="shared" si="8"/>
        <v>成年男子</v>
      </c>
      <c r="P8" s="15" t="str">
        <f t="shared" si="8"/>
        <v>女子</v>
      </c>
      <c r="Q8" s="15" t="str">
        <f t="shared" si="8"/>
        <v>少年男子</v>
      </c>
      <c r="R8" s="16"/>
    </row>
    <row r="9" spans="1:18" x14ac:dyDescent="0.45">
      <c r="A9" s="6" t="s">
        <v>21</v>
      </c>
      <c r="B9" s="14" t="s">
        <v>71</v>
      </c>
      <c r="C9" s="15" t="s">
        <v>63</v>
      </c>
      <c r="D9" s="15"/>
      <c r="E9" s="15"/>
      <c r="F9" s="16"/>
      <c r="H9" s="6" t="str">
        <f>CONCATENATE(A5,B5,H1)</f>
        <v>テニス種目</v>
      </c>
      <c r="I9" s="14" t="s">
        <v>13</v>
      </c>
      <c r="J9" s="15" t="s">
        <v>56</v>
      </c>
      <c r="K9" s="15" t="s">
        <v>57</v>
      </c>
      <c r="L9" s="16" t="s">
        <v>58</v>
      </c>
      <c r="N9" s="6" t="str">
        <f t="shared" si="1"/>
        <v>バレーボール</v>
      </c>
      <c r="O9" s="22" t="str">
        <f>I13</f>
        <v>成年男子</v>
      </c>
      <c r="P9" s="15" t="str">
        <f t="shared" ref="P9:R9" si="9">J13</f>
        <v>成年女子</v>
      </c>
      <c r="Q9" s="15" t="str">
        <f t="shared" si="9"/>
        <v>少年男子</v>
      </c>
      <c r="R9" s="16" t="str">
        <f t="shared" si="9"/>
        <v>少年女子</v>
      </c>
    </row>
    <row r="10" spans="1:18" x14ac:dyDescent="0.45">
      <c r="A10" s="6" t="s">
        <v>22</v>
      </c>
      <c r="B10" s="14" t="s">
        <v>1</v>
      </c>
      <c r="C10" s="15" t="s">
        <v>64</v>
      </c>
      <c r="D10" s="15" t="s">
        <v>65</v>
      </c>
      <c r="E10" s="15"/>
      <c r="F10" s="16"/>
      <c r="H10" s="6" t="str">
        <f>CONCATENATE(A6,B6,H1)</f>
        <v>ローイング種目</v>
      </c>
      <c r="I10" s="14" t="s">
        <v>13</v>
      </c>
      <c r="J10" s="15" t="s">
        <v>56</v>
      </c>
      <c r="K10" s="15" t="s">
        <v>57</v>
      </c>
      <c r="L10" s="16" t="s">
        <v>58</v>
      </c>
      <c r="N10" s="6" t="str">
        <f t="shared" si="1"/>
        <v>体操</v>
      </c>
      <c r="O10" s="22" t="str">
        <f>I15</f>
        <v>成年男子</v>
      </c>
      <c r="P10" s="15" t="str">
        <f t="shared" ref="P10:R10" si="10">J15</f>
        <v>成年女子</v>
      </c>
      <c r="Q10" s="15" t="str">
        <f t="shared" si="10"/>
        <v>少年男子</v>
      </c>
      <c r="R10" s="16" t="str">
        <f t="shared" si="10"/>
        <v>少年女子</v>
      </c>
    </row>
    <row r="11" spans="1:18" x14ac:dyDescent="0.45">
      <c r="A11" s="6" t="s">
        <v>23</v>
      </c>
      <c r="B11" s="14"/>
      <c r="C11" s="22"/>
      <c r="D11" s="15"/>
      <c r="E11" s="15"/>
      <c r="F11" s="16"/>
      <c r="H11" s="6" t="str">
        <f>CONCATENATE(A7,B7,H1)</f>
        <v>ホッケー種目</v>
      </c>
      <c r="I11" s="14" t="s">
        <v>13</v>
      </c>
      <c r="J11" s="15" t="s">
        <v>56</v>
      </c>
      <c r="K11" s="15" t="s">
        <v>57</v>
      </c>
      <c r="L11" s="16" t="s">
        <v>58</v>
      </c>
      <c r="N11" s="6" t="str">
        <f t="shared" si="1"/>
        <v>バスケットボール</v>
      </c>
      <c r="O11" s="22" t="str">
        <f>I18</f>
        <v>成年男子</v>
      </c>
      <c r="P11" s="15" t="str">
        <f t="shared" ref="P11:R18" si="11">J18</f>
        <v>成年女子</v>
      </c>
      <c r="Q11" s="15" t="str">
        <f t="shared" si="11"/>
        <v>少年男子</v>
      </c>
      <c r="R11" s="16" t="str">
        <f t="shared" si="11"/>
        <v>少年女子</v>
      </c>
    </row>
    <row r="12" spans="1:18" x14ac:dyDescent="0.45">
      <c r="A12" s="6" t="s">
        <v>24</v>
      </c>
      <c r="B12" s="14"/>
      <c r="C12" s="22"/>
      <c r="D12" s="15"/>
      <c r="E12" s="15"/>
      <c r="F12" s="16"/>
      <c r="H12" s="6" t="str">
        <f>CONCATENATE(A8,B8,H1)</f>
        <v>ボクシング種目</v>
      </c>
      <c r="I12" s="14" t="s">
        <v>13</v>
      </c>
      <c r="J12" s="32" t="s">
        <v>72</v>
      </c>
      <c r="K12" s="15" t="s">
        <v>57</v>
      </c>
      <c r="L12" s="16"/>
      <c r="N12" s="6" t="str">
        <f t="shared" si="1"/>
        <v>レスリング</v>
      </c>
      <c r="O12" s="22" t="str">
        <f t="shared" ref="O12:P31" si="12">I19</f>
        <v>成年男子</v>
      </c>
      <c r="P12" s="15" t="str">
        <f t="shared" si="11"/>
        <v>女子</v>
      </c>
      <c r="Q12" s="15" t="str">
        <f t="shared" si="11"/>
        <v>少年男子</v>
      </c>
      <c r="R12" s="16"/>
    </row>
    <row r="13" spans="1:18" x14ac:dyDescent="0.45">
      <c r="A13" s="6" t="s">
        <v>25</v>
      </c>
      <c r="B13" s="14"/>
      <c r="C13" s="22"/>
      <c r="D13" s="15"/>
      <c r="E13" s="15"/>
      <c r="F13" s="16"/>
      <c r="H13" s="6" t="str">
        <f>CONCATENATE(A9,B9,H1)</f>
        <v>バレーボール６人制種目</v>
      </c>
      <c r="I13" s="14" t="s">
        <v>13</v>
      </c>
      <c r="J13" s="15" t="s">
        <v>56</v>
      </c>
      <c r="K13" s="15" t="s">
        <v>57</v>
      </c>
      <c r="L13" s="16" t="s">
        <v>58</v>
      </c>
      <c r="N13" s="6" t="str">
        <f t="shared" si="1"/>
        <v>セーリング</v>
      </c>
      <c r="O13" s="22" t="str">
        <f t="shared" si="12"/>
        <v>成年男子</v>
      </c>
      <c r="P13" s="15" t="str">
        <f t="shared" si="11"/>
        <v>成年女子</v>
      </c>
      <c r="Q13" s="15" t="str">
        <f t="shared" si="11"/>
        <v>少年男子</v>
      </c>
      <c r="R13" s="16" t="str">
        <f t="shared" ref="R13" si="13">L20</f>
        <v>少年女子</v>
      </c>
    </row>
    <row r="14" spans="1:18" x14ac:dyDescent="0.45">
      <c r="A14" s="6" t="s">
        <v>26</v>
      </c>
      <c r="B14" s="14"/>
      <c r="C14" s="22"/>
      <c r="D14" s="15"/>
      <c r="E14" s="15"/>
      <c r="F14" s="16"/>
      <c r="H14" s="6" t="str">
        <f>CONCATENATE(A9,C9,H1)</f>
        <v>バレーボールビーチバレー種目</v>
      </c>
      <c r="I14" s="14" t="s">
        <v>57</v>
      </c>
      <c r="J14" s="15" t="s">
        <v>58</v>
      </c>
      <c r="K14" s="15"/>
      <c r="L14" s="16"/>
      <c r="N14" s="6" t="str">
        <f t="shared" si="1"/>
        <v>ウエイトリフティング</v>
      </c>
      <c r="O14" s="22" t="str">
        <f t="shared" si="12"/>
        <v>成年男子</v>
      </c>
      <c r="P14" s="15" t="str">
        <f t="shared" si="11"/>
        <v>女子</v>
      </c>
      <c r="Q14" s="15" t="str">
        <f t="shared" si="11"/>
        <v>少年男子</v>
      </c>
      <c r="R14" s="16"/>
    </row>
    <row r="15" spans="1:18" x14ac:dyDescent="0.45">
      <c r="A15" s="6" t="s">
        <v>27</v>
      </c>
      <c r="B15" s="14"/>
      <c r="C15" s="22"/>
      <c r="D15" s="15"/>
      <c r="E15" s="15"/>
      <c r="F15" s="16"/>
      <c r="H15" s="6" t="str">
        <f>CONCATENATE(A10,B10,H1)</f>
        <v>体操競技種目</v>
      </c>
      <c r="I15" s="14" t="s">
        <v>13</v>
      </c>
      <c r="J15" s="15" t="s">
        <v>56</v>
      </c>
      <c r="K15" s="15" t="s">
        <v>57</v>
      </c>
      <c r="L15" s="16" t="s">
        <v>58</v>
      </c>
      <c r="N15" s="6" t="str">
        <f t="shared" si="1"/>
        <v>ハンドボール</v>
      </c>
      <c r="O15" s="22" t="str">
        <f t="shared" si="12"/>
        <v>成年男子</v>
      </c>
      <c r="P15" s="15" t="str">
        <f t="shared" si="11"/>
        <v>成年女子</v>
      </c>
      <c r="Q15" s="15" t="str">
        <f t="shared" si="11"/>
        <v>少年男子</v>
      </c>
      <c r="R15" s="16" t="str">
        <f t="shared" ref="R15" si="14">L22</f>
        <v>少年女子</v>
      </c>
    </row>
    <row r="16" spans="1:18" x14ac:dyDescent="0.45">
      <c r="A16" s="6" t="s">
        <v>28</v>
      </c>
      <c r="B16" s="14"/>
      <c r="C16" s="22"/>
      <c r="D16" s="15"/>
      <c r="E16" s="15"/>
      <c r="F16" s="16"/>
      <c r="H16" s="6" t="str">
        <f>CONCATENATE(A10,C10,H1)</f>
        <v>体操新体操種目</v>
      </c>
      <c r="I16" s="14" t="s">
        <v>57</v>
      </c>
      <c r="J16" s="15" t="s">
        <v>58</v>
      </c>
      <c r="K16" s="15"/>
      <c r="L16" s="16"/>
      <c r="N16" s="6" t="str">
        <f t="shared" si="1"/>
        <v>自転車</v>
      </c>
      <c r="O16" s="22" t="str">
        <f t="shared" si="12"/>
        <v>男子Ａ</v>
      </c>
      <c r="P16" s="15" t="str">
        <f t="shared" si="11"/>
        <v>女子</v>
      </c>
      <c r="Q16" s="15" t="str">
        <f t="shared" si="11"/>
        <v>男子Ｂ</v>
      </c>
      <c r="R16" s="16"/>
    </row>
    <row r="17" spans="1:18" x14ac:dyDescent="0.45">
      <c r="A17" s="6" t="s">
        <v>29</v>
      </c>
      <c r="B17" s="14"/>
      <c r="C17" s="22"/>
      <c r="D17" s="15"/>
      <c r="E17" s="15"/>
      <c r="F17" s="16"/>
      <c r="H17" s="6" t="str">
        <f>CONCATENATE(A10,D10,H1)</f>
        <v>体操トランポリン種目</v>
      </c>
      <c r="I17" s="33" t="s">
        <v>73</v>
      </c>
      <c r="J17" s="32" t="s">
        <v>72</v>
      </c>
      <c r="K17" s="15"/>
      <c r="L17" s="16"/>
      <c r="N17" s="6" t="str">
        <f t="shared" si="1"/>
        <v>ソフトテニス</v>
      </c>
      <c r="O17" s="22" t="str">
        <f t="shared" si="12"/>
        <v>成年男子</v>
      </c>
      <c r="P17" s="15" t="str">
        <f t="shared" si="11"/>
        <v>成年女子</v>
      </c>
      <c r="Q17" s="15" t="str">
        <f t="shared" si="11"/>
        <v>少年男子</v>
      </c>
      <c r="R17" s="16" t="str">
        <f t="shared" ref="R17:R18" si="15">L24</f>
        <v>少年女子</v>
      </c>
    </row>
    <row r="18" spans="1:18" x14ac:dyDescent="0.45">
      <c r="A18" s="6" t="s">
        <v>30</v>
      </c>
      <c r="B18" s="14"/>
      <c r="C18" s="22"/>
      <c r="D18" s="15"/>
      <c r="E18" s="15"/>
      <c r="F18" s="16"/>
      <c r="H18" s="6" t="str">
        <f>CONCATENATE(A11,B11,H1)</f>
        <v>バスケットボール種目</v>
      </c>
      <c r="I18" s="14" t="s">
        <v>13</v>
      </c>
      <c r="J18" s="15" t="s">
        <v>56</v>
      </c>
      <c r="K18" s="15" t="s">
        <v>57</v>
      </c>
      <c r="L18" s="16" t="s">
        <v>58</v>
      </c>
      <c r="N18" s="6" t="str">
        <f t="shared" si="1"/>
        <v>卓球</v>
      </c>
      <c r="O18" s="22" t="str">
        <f t="shared" si="12"/>
        <v>成年男子</v>
      </c>
      <c r="P18" s="15" t="str">
        <f t="shared" si="11"/>
        <v>成年女子</v>
      </c>
      <c r="Q18" s="15" t="str">
        <f t="shared" si="11"/>
        <v>少年男子</v>
      </c>
      <c r="R18" s="16" t="str">
        <f t="shared" si="15"/>
        <v>少年女子</v>
      </c>
    </row>
    <row r="19" spans="1:18" x14ac:dyDescent="0.45">
      <c r="A19" s="6" t="s">
        <v>31</v>
      </c>
      <c r="B19" s="14"/>
      <c r="C19" s="22"/>
      <c r="D19" s="15"/>
      <c r="E19" s="15"/>
      <c r="F19" s="16"/>
      <c r="H19" s="6" t="str">
        <f>CONCATENATE(A12,B12,H1)</f>
        <v>レスリング種目</v>
      </c>
      <c r="I19" s="14" t="s">
        <v>13</v>
      </c>
      <c r="J19" s="32" t="s">
        <v>72</v>
      </c>
      <c r="K19" s="15" t="s">
        <v>57</v>
      </c>
      <c r="L19" s="16"/>
      <c r="N19" s="6" t="str">
        <f t="shared" si="1"/>
        <v>軟式野球</v>
      </c>
      <c r="O19" s="22" t="str">
        <f t="shared" si="12"/>
        <v>成年男子</v>
      </c>
      <c r="P19" s="15"/>
      <c r="Q19" s="15"/>
      <c r="R19" s="16"/>
    </row>
    <row r="20" spans="1:18" x14ac:dyDescent="0.45">
      <c r="A20" s="6" t="s">
        <v>32</v>
      </c>
      <c r="B20" s="14"/>
      <c r="C20" s="22"/>
      <c r="D20" s="15"/>
      <c r="E20" s="15"/>
      <c r="F20" s="16"/>
      <c r="H20" s="6" t="str">
        <f>CONCATENATE(A13,B13,H1)</f>
        <v>セーリング種目</v>
      </c>
      <c r="I20" s="14" t="s">
        <v>13</v>
      </c>
      <c r="J20" s="15" t="s">
        <v>56</v>
      </c>
      <c r="K20" s="15" t="s">
        <v>57</v>
      </c>
      <c r="L20" s="16" t="s">
        <v>58</v>
      </c>
      <c r="N20" s="6" t="str">
        <f t="shared" si="1"/>
        <v>相撲</v>
      </c>
      <c r="O20" s="22" t="str">
        <f t="shared" si="12"/>
        <v>成年男子</v>
      </c>
      <c r="P20" s="15" t="str">
        <f t="shared" si="12"/>
        <v>少年男子</v>
      </c>
      <c r="Q20" s="15"/>
      <c r="R20" s="16"/>
    </row>
    <row r="21" spans="1:18" x14ac:dyDescent="0.45">
      <c r="A21" s="6" t="s">
        <v>33</v>
      </c>
      <c r="B21" s="14"/>
      <c r="C21" s="22"/>
      <c r="D21" s="15"/>
      <c r="E21" s="15"/>
      <c r="F21" s="16"/>
      <c r="H21" s="6" t="str">
        <f>CONCATENATE(A14,B14,H1)</f>
        <v>ウエイトリフティング種目</v>
      </c>
      <c r="I21" s="14" t="s">
        <v>13</v>
      </c>
      <c r="J21" s="32" t="s">
        <v>72</v>
      </c>
      <c r="K21" s="15" t="s">
        <v>57</v>
      </c>
      <c r="L21" s="16"/>
      <c r="N21" s="6" t="str">
        <f t="shared" si="1"/>
        <v>馬術</v>
      </c>
      <c r="O21" s="22" t="str">
        <f t="shared" si="12"/>
        <v>成年男子</v>
      </c>
      <c r="P21" s="15" t="str">
        <f t="shared" ref="P21:P31" si="16">J28</f>
        <v>成年女子</v>
      </c>
      <c r="Q21" s="15" t="str">
        <f t="shared" ref="Q21:Q31" si="17">K28</f>
        <v>少年</v>
      </c>
      <c r="R21" s="16"/>
    </row>
    <row r="22" spans="1:18" x14ac:dyDescent="0.45">
      <c r="A22" s="6" t="s">
        <v>34</v>
      </c>
      <c r="B22" s="14"/>
      <c r="C22" s="22"/>
      <c r="D22" s="15"/>
      <c r="E22" s="15"/>
      <c r="F22" s="16"/>
      <c r="H22" s="6" t="str">
        <f>CONCATENATE(A15,B15,H1)</f>
        <v>ハンドボール種目</v>
      </c>
      <c r="I22" s="14" t="s">
        <v>13</v>
      </c>
      <c r="J22" s="15" t="s">
        <v>56</v>
      </c>
      <c r="K22" s="15" t="s">
        <v>57</v>
      </c>
      <c r="L22" s="16" t="s">
        <v>58</v>
      </c>
      <c r="N22" s="6" t="str">
        <f t="shared" si="1"/>
        <v>フェンシング</v>
      </c>
      <c r="O22" s="22" t="str">
        <f t="shared" si="12"/>
        <v>成年男子</v>
      </c>
      <c r="P22" s="15" t="str">
        <f t="shared" si="16"/>
        <v>成年女子</v>
      </c>
      <c r="Q22" s="15" t="str">
        <f t="shared" si="17"/>
        <v>少年男子</v>
      </c>
      <c r="R22" s="16" t="str">
        <f t="shared" ref="R22" si="18">L29</f>
        <v>少年女子</v>
      </c>
    </row>
    <row r="23" spans="1:18" x14ac:dyDescent="0.45">
      <c r="A23" s="6" t="s">
        <v>35</v>
      </c>
      <c r="B23" s="14"/>
      <c r="C23" s="22"/>
      <c r="D23" s="15"/>
      <c r="E23" s="15"/>
      <c r="F23" s="16"/>
      <c r="H23" s="6" t="str">
        <f>CONCATENATE(A16,B16,H1)</f>
        <v>自転車種目</v>
      </c>
      <c r="I23" s="33" t="s">
        <v>75</v>
      </c>
      <c r="J23" s="32" t="s">
        <v>72</v>
      </c>
      <c r="K23" s="32" t="s">
        <v>76</v>
      </c>
      <c r="L23" s="16"/>
      <c r="N23" s="6" t="str">
        <f t="shared" si="1"/>
        <v>柔道</v>
      </c>
      <c r="O23" s="22" t="str">
        <f t="shared" si="12"/>
        <v>成年男子</v>
      </c>
      <c r="P23" s="15" t="str">
        <f t="shared" si="16"/>
        <v>女子</v>
      </c>
      <c r="Q23" s="15" t="str">
        <f t="shared" si="17"/>
        <v>少年男子</v>
      </c>
      <c r="R23" s="16"/>
    </row>
    <row r="24" spans="1:18" x14ac:dyDescent="0.45">
      <c r="A24" s="6" t="s">
        <v>36</v>
      </c>
      <c r="B24" s="14"/>
      <c r="C24" s="22"/>
      <c r="D24" s="15"/>
      <c r="E24" s="15"/>
      <c r="F24" s="16"/>
      <c r="H24" s="6" t="str">
        <f>CONCATENATE(A17,B17,H1)</f>
        <v>ソフトテニス種目</v>
      </c>
      <c r="I24" s="14" t="s">
        <v>13</v>
      </c>
      <c r="J24" s="15" t="s">
        <v>56</v>
      </c>
      <c r="K24" s="15" t="s">
        <v>57</v>
      </c>
      <c r="L24" s="16" t="s">
        <v>58</v>
      </c>
      <c r="N24" s="6" t="str">
        <f t="shared" si="1"/>
        <v>ソフトボール</v>
      </c>
      <c r="O24" s="22" t="str">
        <f t="shared" si="12"/>
        <v>成年男子</v>
      </c>
      <c r="P24" s="15" t="str">
        <f t="shared" si="16"/>
        <v>成年女子</v>
      </c>
      <c r="Q24" s="15" t="str">
        <f t="shared" si="17"/>
        <v>少年男子</v>
      </c>
      <c r="R24" s="16" t="str">
        <f t="shared" ref="R24:R28" si="19">L31</f>
        <v>少年女子</v>
      </c>
    </row>
    <row r="25" spans="1:18" x14ac:dyDescent="0.45">
      <c r="A25" s="6" t="s">
        <v>37</v>
      </c>
      <c r="B25" s="14"/>
      <c r="C25" s="22"/>
      <c r="D25" s="15"/>
      <c r="E25" s="15"/>
      <c r="F25" s="16"/>
      <c r="H25" s="6" t="str">
        <f>CONCATENATE(A18,B18,H1)</f>
        <v>卓球種目</v>
      </c>
      <c r="I25" s="14" t="s">
        <v>13</v>
      </c>
      <c r="J25" s="15" t="s">
        <v>56</v>
      </c>
      <c r="K25" s="15" t="s">
        <v>57</v>
      </c>
      <c r="L25" s="16" t="s">
        <v>58</v>
      </c>
      <c r="N25" s="6" t="str">
        <f t="shared" si="1"/>
        <v>バドミントン</v>
      </c>
      <c r="O25" s="22" t="str">
        <f t="shared" si="12"/>
        <v>成年男子</v>
      </c>
      <c r="P25" s="15" t="str">
        <f t="shared" si="16"/>
        <v>成年女子</v>
      </c>
      <c r="Q25" s="15" t="str">
        <f t="shared" si="17"/>
        <v>少年男子</v>
      </c>
      <c r="R25" s="16" t="str">
        <f t="shared" si="19"/>
        <v>少年女子</v>
      </c>
    </row>
    <row r="26" spans="1:18" x14ac:dyDescent="0.45">
      <c r="A26" s="6" t="s">
        <v>38</v>
      </c>
      <c r="B26" s="14"/>
      <c r="C26" s="22"/>
      <c r="D26" s="15"/>
      <c r="E26" s="15"/>
      <c r="F26" s="16"/>
      <c r="H26" s="6" t="str">
        <f>CONCATENATE(A19,B19,H1)</f>
        <v>軟式野球種目</v>
      </c>
      <c r="I26" s="14" t="s">
        <v>13</v>
      </c>
      <c r="J26" s="15"/>
      <c r="K26" s="15"/>
      <c r="L26" s="16"/>
      <c r="N26" s="6" t="str">
        <f t="shared" si="1"/>
        <v>弓道</v>
      </c>
      <c r="O26" s="22" t="str">
        <f t="shared" si="12"/>
        <v>成年男子</v>
      </c>
      <c r="P26" s="15" t="str">
        <f t="shared" si="16"/>
        <v>成年女子</v>
      </c>
      <c r="Q26" s="15" t="str">
        <f t="shared" si="17"/>
        <v>少年男子</v>
      </c>
      <c r="R26" s="16" t="str">
        <f t="shared" si="19"/>
        <v>少年女子</v>
      </c>
    </row>
    <row r="27" spans="1:18" x14ac:dyDescent="0.45">
      <c r="A27" s="6" t="s">
        <v>39</v>
      </c>
      <c r="B27" s="14"/>
      <c r="C27" s="22"/>
      <c r="D27" s="15"/>
      <c r="E27" s="15"/>
      <c r="F27" s="16"/>
      <c r="H27" s="6" t="str">
        <f>CONCATENATE(A20,B20,H1)</f>
        <v>相撲種目</v>
      </c>
      <c r="I27" s="14" t="s">
        <v>13</v>
      </c>
      <c r="J27" s="15" t="s">
        <v>57</v>
      </c>
      <c r="K27" s="15"/>
      <c r="L27" s="16"/>
      <c r="N27" s="6" t="str">
        <f t="shared" si="1"/>
        <v>ライフル射撃</v>
      </c>
      <c r="O27" s="22" t="str">
        <f t="shared" si="12"/>
        <v>成年男子</v>
      </c>
      <c r="P27" s="15" t="str">
        <f t="shared" si="16"/>
        <v>成年女子</v>
      </c>
      <c r="Q27" s="15" t="str">
        <f t="shared" si="17"/>
        <v>少年男子</v>
      </c>
      <c r="R27" s="16" t="str">
        <f t="shared" si="19"/>
        <v>少年女子</v>
      </c>
    </row>
    <row r="28" spans="1:18" x14ac:dyDescent="0.45">
      <c r="A28" s="6" t="s">
        <v>40</v>
      </c>
      <c r="B28" s="14"/>
      <c r="C28" s="22"/>
      <c r="D28" s="15"/>
      <c r="E28" s="15"/>
      <c r="F28" s="16"/>
      <c r="H28" s="6" t="str">
        <f>CONCATENATE(A21,B21,H1)</f>
        <v>馬術種目</v>
      </c>
      <c r="I28" s="14" t="s">
        <v>13</v>
      </c>
      <c r="J28" s="15" t="s">
        <v>56</v>
      </c>
      <c r="K28" s="32" t="s">
        <v>77</v>
      </c>
      <c r="L28" s="16"/>
      <c r="N28" s="6" t="str">
        <f t="shared" si="1"/>
        <v>剣道</v>
      </c>
      <c r="O28" s="22" t="str">
        <f t="shared" si="12"/>
        <v>成年男子</v>
      </c>
      <c r="P28" s="15" t="str">
        <f t="shared" si="16"/>
        <v>成年女子</v>
      </c>
      <c r="Q28" s="15" t="str">
        <f t="shared" si="17"/>
        <v>少年男子</v>
      </c>
      <c r="R28" s="16" t="str">
        <f t="shared" si="19"/>
        <v>少年女子</v>
      </c>
    </row>
    <row r="29" spans="1:18" x14ac:dyDescent="0.45">
      <c r="A29" s="6" t="s">
        <v>41</v>
      </c>
      <c r="B29" s="14"/>
      <c r="C29" s="22"/>
      <c r="D29" s="15"/>
      <c r="E29" s="15"/>
      <c r="F29" s="16"/>
      <c r="H29" s="6" t="str">
        <f>CONCATENATE(A22,B22,H1)</f>
        <v>フェンシング種目</v>
      </c>
      <c r="I29" s="14" t="s">
        <v>13</v>
      </c>
      <c r="J29" s="15" t="s">
        <v>56</v>
      </c>
      <c r="K29" s="15" t="s">
        <v>57</v>
      </c>
      <c r="L29" s="16" t="s">
        <v>58</v>
      </c>
      <c r="N29" s="6" t="str">
        <f t="shared" si="1"/>
        <v>ラグビーフットボール</v>
      </c>
      <c r="O29" s="22" t="str">
        <f t="shared" si="12"/>
        <v>成年男子</v>
      </c>
      <c r="P29" s="15" t="str">
        <f t="shared" si="16"/>
        <v>女子</v>
      </c>
      <c r="Q29" s="15" t="str">
        <f t="shared" si="17"/>
        <v>少年男子</v>
      </c>
      <c r="R29" s="16"/>
    </row>
    <row r="30" spans="1:18" x14ac:dyDescent="0.45">
      <c r="A30" s="6" t="s">
        <v>42</v>
      </c>
      <c r="B30" s="14"/>
      <c r="C30" s="22"/>
      <c r="D30" s="15"/>
      <c r="E30" s="15"/>
      <c r="F30" s="16"/>
      <c r="H30" s="6" t="str">
        <f>CONCATENATE(A23,B23,H1)</f>
        <v>柔道種目</v>
      </c>
      <c r="I30" s="14" t="s">
        <v>13</v>
      </c>
      <c r="J30" s="32" t="s">
        <v>72</v>
      </c>
      <c r="K30" s="15" t="s">
        <v>57</v>
      </c>
      <c r="L30" s="16"/>
      <c r="N30" s="6" t="str">
        <f t="shared" si="1"/>
        <v>スポーツクライミング</v>
      </c>
      <c r="O30" s="22" t="str">
        <f t="shared" si="12"/>
        <v>成年男子</v>
      </c>
      <c r="P30" s="15" t="str">
        <f t="shared" si="16"/>
        <v>成年女子</v>
      </c>
      <c r="Q30" s="15" t="str">
        <f t="shared" si="17"/>
        <v>少年男子</v>
      </c>
      <c r="R30" s="16" t="str">
        <f t="shared" ref="R30:R31" si="20">L37</f>
        <v>少年女子</v>
      </c>
    </row>
    <row r="31" spans="1:18" x14ac:dyDescent="0.45">
      <c r="A31" s="6" t="s">
        <v>43</v>
      </c>
      <c r="B31" s="14" t="s">
        <v>67</v>
      </c>
      <c r="C31" s="15" t="s">
        <v>68</v>
      </c>
      <c r="D31" s="15"/>
      <c r="E31" s="15"/>
      <c r="F31" s="16"/>
      <c r="H31" s="6" t="str">
        <f>CONCATENATE(A24,B24,H1)</f>
        <v>ソフトボール種目</v>
      </c>
      <c r="I31" s="14" t="s">
        <v>13</v>
      </c>
      <c r="J31" s="15" t="s">
        <v>56</v>
      </c>
      <c r="K31" s="15" t="s">
        <v>57</v>
      </c>
      <c r="L31" s="16" t="s">
        <v>58</v>
      </c>
      <c r="N31" s="6" t="str">
        <f t="shared" si="1"/>
        <v>カヌー</v>
      </c>
      <c r="O31" s="22" t="str">
        <f t="shared" si="12"/>
        <v>成年男子</v>
      </c>
      <c r="P31" s="15" t="str">
        <f t="shared" si="16"/>
        <v>成年女子</v>
      </c>
      <c r="Q31" s="15" t="str">
        <f t="shared" si="17"/>
        <v>少年男子</v>
      </c>
      <c r="R31" s="16" t="str">
        <f t="shared" si="20"/>
        <v>少年女子</v>
      </c>
    </row>
    <row r="32" spans="1:18" x14ac:dyDescent="0.45">
      <c r="A32" s="6" t="s">
        <v>44</v>
      </c>
      <c r="B32" s="14"/>
      <c r="C32" s="22"/>
      <c r="D32" s="15"/>
      <c r="E32" s="15"/>
      <c r="F32" s="16"/>
      <c r="H32" s="6" t="str">
        <f>CONCATENATE(A25,B25,H1)</f>
        <v>バドミントン種目</v>
      </c>
      <c r="I32" s="14" t="s">
        <v>13</v>
      </c>
      <c r="J32" s="15" t="s">
        <v>56</v>
      </c>
      <c r="K32" s="15" t="s">
        <v>57</v>
      </c>
      <c r="L32" s="16" t="s">
        <v>58</v>
      </c>
      <c r="N32" s="6" t="str">
        <f t="shared" si="1"/>
        <v>アーチェリー</v>
      </c>
      <c r="O32" s="22" t="str">
        <f>I40</f>
        <v>成年男子</v>
      </c>
      <c r="P32" s="15" t="str">
        <f t="shared" ref="P32:R33" si="21">J40</f>
        <v>成年女子</v>
      </c>
      <c r="Q32" s="15" t="str">
        <f t="shared" si="21"/>
        <v>少年男子</v>
      </c>
      <c r="R32" s="16" t="str">
        <f>L40</f>
        <v>少年女子</v>
      </c>
    </row>
    <row r="33" spans="1:18" x14ac:dyDescent="0.45">
      <c r="A33" s="6" t="s">
        <v>45</v>
      </c>
      <c r="B33" s="14"/>
      <c r="C33" s="22"/>
      <c r="D33" s="15"/>
      <c r="E33" s="15"/>
      <c r="F33" s="16"/>
      <c r="H33" s="6" t="str">
        <f>CONCATENATE(A26,B26,H1)</f>
        <v>弓道種目</v>
      </c>
      <c r="I33" s="14" t="s">
        <v>13</v>
      </c>
      <c r="J33" s="15" t="s">
        <v>56</v>
      </c>
      <c r="K33" s="15" t="s">
        <v>57</v>
      </c>
      <c r="L33" s="16" t="s">
        <v>58</v>
      </c>
      <c r="N33" s="6" t="str">
        <f t="shared" si="1"/>
        <v>空手道</v>
      </c>
      <c r="O33" s="22" t="str">
        <f t="shared" ref="O33:P35" si="22">I41</f>
        <v>成年男子</v>
      </c>
      <c r="P33" s="15" t="str">
        <f t="shared" si="21"/>
        <v>成年女子</v>
      </c>
      <c r="Q33" s="15" t="str">
        <f t="shared" si="21"/>
        <v>少年男子</v>
      </c>
      <c r="R33" s="16" t="str">
        <f t="shared" si="21"/>
        <v>少年女子</v>
      </c>
    </row>
    <row r="34" spans="1:18" x14ac:dyDescent="0.45">
      <c r="A34" s="6" t="s">
        <v>46</v>
      </c>
      <c r="B34" s="14"/>
      <c r="C34" s="22"/>
      <c r="D34" s="15"/>
      <c r="E34" s="15"/>
      <c r="F34" s="16"/>
      <c r="H34" s="6" t="str">
        <f>CONCATENATE(A27,B27,H1)</f>
        <v>ライフル射撃種目</v>
      </c>
      <c r="I34" s="14" t="s">
        <v>13</v>
      </c>
      <c r="J34" s="15" t="s">
        <v>56</v>
      </c>
      <c r="K34" s="15" t="s">
        <v>57</v>
      </c>
      <c r="L34" s="16" t="s">
        <v>58</v>
      </c>
      <c r="N34" s="6" t="str">
        <f t="shared" si="1"/>
        <v>銃剣道</v>
      </c>
      <c r="O34" s="22" t="str">
        <f t="shared" si="22"/>
        <v>成年男子</v>
      </c>
      <c r="P34" s="15" t="str">
        <f t="shared" si="22"/>
        <v>少年男子</v>
      </c>
      <c r="Q34" s="15"/>
      <c r="R34" s="16"/>
    </row>
    <row r="35" spans="1:18" x14ac:dyDescent="0.45">
      <c r="A35" s="6" t="s">
        <v>47</v>
      </c>
      <c r="B35" s="14" t="s">
        <v>78</v>
      </c>
      <c r="C35" s="22" t="s">
        <v>79</v>
      </c>
      <c r="D35" s="15"/>
      <c r="E35" s="15"/>
      <c r="F35" s="16"/>
      <c r="H35" s="6" t="str">
        <f>CONCATENATE(A28,B28,H1)</f>
        <v>剣道種目</v>
      </c>
      <c r="I35" s="14" t="s">
        <v>13</v>
      </c>
      <c r="J35" s="15" t="s">
        <v>56</v>
      </c>
      <c r="K35" s="15" t="s">
        <v>57</v>
      </c>
      <c r="L35" s="16" t="s">
        <v>58</v>
      </c>
      <c r="N35" s="6" t="str">
        <f t="shared" si="1"/>
        <v>クレー射撃</v>
      </c>
      <c r="O35" s="22" t="str">
        <f t="shared" si="22"/>
        <v>成年</v>
      </c>
      <c r="P35" s="15"/>
      <c r="Q35" s="15"/>
      <c r="R35" s="16"/>
    </row>
    <row r="36" spans="1:18" x14ac:dyDescent="0.45">
      <c r="A36" s="6" t="s">
        <v>48</v>
      </c>
      <c r="B36" s="14"/>
      <c r="C36" s="22"/>
      <c r="D36" s="15"/>
      <c r="E36" s="15"/>
      <c r="F36" s="16"/>
      <c r="H36" s="6" t="str">
        <f>CONCATENATE(A29,B29,H1)</f>
        <v>ラグビーフットボール種目</v>
      </c>
      <c r="I36" s="14" t="s">
        <v>13</v>
      </c>
      <c r="J36" s="32" t="s">
        <v>72</v>
      </c>
      <c r="K36" s="15" t="s">
        <v>57</v>
      </c>
      <c r="L36" s="16"/>
      <c r="N36" s="6" t="str">
        <f t="shared" si="1"/>
        <v>なぎなた</v>
      </c>
      <c r="O36" s="22" t="str">
        <f>I45</f>
        <v>成年女子</v>
      </c>
      <c r="P36" s="15" t="str">
        <f>J45</f>
        <v>少年女子</v>
      </c>
      <c r="Q36" s="15"/>
      <c r="R36" s="16"/>
    </row>
    <row r="37" spans="1:18" x14ac:dyDescent="0.45">
      <c r="A37" s="6" t="s">
        <v>49</v>
      </c>
      <c r="B37" s="14"/>
      <c r="C37" s="22"/>
      <c r="D37" s="15"/>
      <c r="E37" s="15"/>
      <c r="F37" s="16"/>
      <c r="H37" s="6" t="str">
        <f>CONCATENATE(A30,B30,H1)</f>
        <v>スポーツクライミング種目</v>
      </c>
      <c r="I37" s="14" t="s">
        <v>13</v>
      </c>
      <c r="J37" s="15" t="s">
        <v>56</v>
      </c>
      <c r="K37" s="15" t="s">
        <v>57</v>
      </c>
      <c r="L37" s="16" t="s">
        <v>58</v>
      </c>
      <c r="N37" s="6" t="str">
        <f t="shared" si="1"/>
        <v>ボウリング</v>
      </c>
      <c r="O37" s="22" t="str">
        <f t="shared" ref="O37:O42" si="23">I46</f>
        <v>成年男子</v>
      </c>
      <c r="P37" s="15" t="str">
        <f t="shared" ref="P37:P38" si="24">J46</f>
        <v>成年女子</v>
      </c>
      <c r="Q37" s="15" t="str">
        <f t="shared" ref="Q37:Q38" si="25">K46</f>
        <v>少年男子</v>
      </c>
      <c r="R37" s="16" t="str">
        <f t="shared" ref="R37" si="26">L46</f>
        <v>少年女子</v>
      </c>
    </row>
    <row r="38" spans="1:18" x14ac:dyDescent="0.45">
      <c r="A38" s="6" t="s">
        <v>50</v>
      </c>
      <c r="B38" s="14"/>
      <c r="C38" s="22"/>
      <c r="D38" s="15"/>
      <c r="E38" s="15"/>
      <c r="F38" s="16"/>
      <c r="H38" s="6" t="str">
        <f>CONCATENATE(A31,B31,H1)</f>
        <v>カヌーＳＰ種目</v>
      </c>
      <c r="I38" s="14" t="s">
        <v>13</v>
      </c>
      <c r="J38" s="15" t="s">
        <v>56</v>
      </c>
      <c r="K38" s="15" t="s">
        <v>57</v>
      </c>
      <c r="L38" s="16" t="s">
        <v>58</v>
      </c>
      <c r="N38" s="6" t="str">
        <f t="shared" si="1"/>
        <v>ゴルフ</v>
      </c>
      <c r="O38" s="22" t="str">
        <f t="shared" si="23"/>
        <v>成年男子</v>
      </c>
      <c r="P38" s="15" t="str">
        <f t="shared" si="24"/>
        <v>女子</v>
      </c>
      <c r="Q38" s="15" t="str">
        <f t="shared" si="25"/>
        <v>少年男子</v>
      </c>
      <c r="R38" s="16"/>
    </row>
    <row r="39" spans="1:18" x14ac:dyDescent="0.45">
      <c r="A39" s="6" t="s">
        <v>51</v>
      </c>
      <c r="B39" s="14"/>
      <c r="C39" s="22"/>
      <c r="D39" s="15"/>
      <c r="E39" s="15"/>
      <c r="F39" s="16"/>
      <c r="H39" s="6" t="str">
        <f>CONCATENATE(A31,C31,H1)</f>
        <v>カヌーＳＷ種目</v>
      </c>
      <c r="I39" s="14" t="s">
        <v>13</v>
      </c>
      <c r="J39" s="15" t="s">
        <v>56</v>
      </c>
      <c r="K39" s="15"/>
      <c r="L39" s="16"/>
      <c r="N39" s="6" t="str">
        <f t="shared" si="1"/>
        <v>トライアスロン</v>
      </c>
      <c r="O39" s="22" t="str">
        <f t="shared" si="23"/>
        <v>成年男子</v>
      </c>
      <c r="P39" s="15" t="str">
        <f>J48</f>
        <v>成年女子</v>
      </c>
      <c r="Q39" s="15"/>
      <c r="R39" s="16"/>
    </row>
    <row r="40" spans="1:18" x14ac:dyDescent="0.45">
      <c r="A40" s="6" t="s">
        <v>52</v>
      </c>
      <c r="B40" s="14"/>
      <c r="C40" s="22"/>
      <c r="D40" s="15"/>
      <c r="E40" s="15"/>
      <c r="F40" s="16"/>
      <c r="H40" s="6" t="str">
        <f>CONCATENATE(A32,B32,H1)</f>
        <v>アーチェリー種目</v>
      </c>
      <c r="I40" s="14" t="s">
        <v>13</v>
      </c>
      <c r="J40" s="15" t="s">
        <v>56</v>
      </c>
      <c r="K40" s="15" t="s">
        <v>57</v>
      </c>
      <c r="L40" s="16" t="s">
        <v>58</v>
      </c>
      <c r="N40" s="6" t="str">
        <f t="shared" si="1"/>
        <v>スキー</v>
      </c>
      <c r="O40" s="22" t="str">
        <f t="shared" si="23"/>
        <v>成年男子</v>
      </c>
      <c r="P40" s="15" t="str">
        <f t="shared" ref="P40:P41" si="27">J49</f>
        <v>成年女子</v>
      </c>
      <c r="Q40" s="15" t="str">
        <f t="shared" ref="Q40:Q41" si="28">K49</f>
        <v>少年男子</v>
      </c>
      <c r="R40" s="16" t="str">
        <f t="shared" ref="R40:R41" si="29">L49</f>
        <v>少年女子</v>
      </c>
    </row>
    <row r="41" spans="1:18" x14ac:dyDescent="0.45">
      <c r="A41" s="6" t="s">
        <v>53</v>
      </c>
      <c r="B41" s="14"/>
      <c r="C41" s="22"/>
      <c r="D41" s="15"/>
      <c r="E41" s="15"/>
      <c r="F41" s="16"/>
      <c r="H41" s="6" t="str">
        <f>CONCATENATE(A33,B33,H1)</f>
        <v>空手道種目</v>
      </c>
      <c r="I41" s="14" t="s">
        <v>13</v>
      </c>
      <c r="J41" s="15" t="s">
        <v>56</v>
      </c>
      <c r="K41" s="15" t="s">
        <v>57</v>
      </c>
      <c r="L41" s="16" t="s">
        <v>58</v>
      </c>
      <c r="N41" s="6" t="str">
        <f t="shared" si="1"/>
        <v>スケート</v>
      </c>
      <c r="O41" s="22" t="str">
        <f t="shared" si="23"/>
        <v>成年男子</v>
      </c>
      <c r="P41" s="15" t="str">
        <f t="shared" si="27"/>
        <v>成年女子</v>
      </c>
      <c r="Q41" s="15" t="str">
        <f t="shared" si="28"/>
        <v>少年男子</v>
      </c>
      <c r="R41" s="16" t="str">
        <f t="shared" si="29"/>
        <v>少年女子</v>
      </c>
    </row>
    <row r="42" spans="1:18" x14ac:dyDescent="0.45">
      <c r="A42" s="6" t="s">
        <v>54</v>
      </c>
      <c r="B42" s="14"/>
      <c r="C42" s="22"/>
      <c r="D42" s="15"/>
      <c r="E42" s="15"/>
      <c r="F42" s="16"/>
      <c r="H42" s="6" t="str">
        <f>CONCATENATE(A34,B34,H1)</f>
        <v>銃剣道種目</v>
      </c>
      <c r="I42" s="14" t="s">
        <v>13</v>
      </c>
      <c r="J42" s="15" t="s">
        <v>57</v>
      </c>
      <c r="K42" s="15"/>
      <c r="L42" s="16"/>
      <c r="N42" s="6" t="str">
        <f t="shared" si="1"/>
        <v>アイスホッケー</v>
      </c>
      <c r="O42" s="22" t="str">
        <f t="shared" si="23"/>
        <v>成年男子</v>
      </c>
      <c r="P42" s="15" t="str">
        <f>J51</f>
        <v>少年男子</v>
      </c>
      <c r="Q42" s="15"/>
      <c r="R42" s="16"/>
    </row>
    <row r="43" spans="1:18" x14ac:dyDescent="0.45">
      <c r="A43" s="7"/>
      <c r="B43" s="17"/>
      <c r="C43" s="23"/>
      <c r="D43" s="18"/>
      <c r="E43" s="18"/>
      <c r="F43" s="19"/>
      <c r="H43" s="6" t="str">
        <f>CONCATENATE(A35,B35,H1)</f>
        <v>クレー射撃トラップ種目</v>
      </c>
      <c r="I43" s="33" t="s">
        <v>200</v>
      </c>
      <c r="J43" s="15"/>
      <c r="K43" s="15"/>
      <c r="L43" s="16"/>
      <c r="N43" s="7">
        <f t="shared" si="1"/>
        <v>0</v>
      </c>
      <c r="O43" s="23"/>
      <c r="P43" s="18"/>
      <c r="Q43" s="18"/>
      <c r="R43" s="19"/>
    </row>
    <row r="44" spans="1:18" x14ac:dyDescent="0.45">
      <c r="H44" s="6" t="str">
        <f>CONCATENATE(A35,C35,H1)</f>
        <v>クレー射撃スキート種目</v>
      </c>
      <c r="I44" s="33" t="s">
        <v>200</v>
      </c>
      <c r="J44" s="15"/>
      <c r="K44" s="15"/>
      <c r="L44" s="16"/>
    </row>
    <row r="45" spans="1:18" x14ac:dyDescent="0.45">
      <c r="H45" s="6" t="str">
        <f>CONCATENATE(A36,B36,H1)</f>
        <v>なぎなた種目</v>
      </c>
      <c r="I45" s="14" t="s">
        <v>56</v>
      </c>
      <c r="J45" s="15" t="s">
        <v>58</v>
      </c>
      <c r="K45" s="15"/>
      <c r="L45" s="16"/>
    </row>
    <row r="46" spans="1:18" x14ac:dyDescent="0.45">
      <c r="H46" s="6" t="str">
        <f>CONCATENATE(A37,B37,H1)</f>
        <v>ボウリング種目</v>
      </c>
      <c r="I46" s="14" t="s">
        <v>13</v>
      </c>
      <c r="J46" s="15" t="s">
        <v>56</v>
      </c>
      <c r="K46" s="15" t="s">
        <v>57</v>
      </c>
      <c r="L46" s="16" t="s">
        <v>58</v>
      </c>
    </row>
    <row r="47" spans="1:18" x14ac:dyDescent="0.45">
      <c r="H47" s="6" t="str">
        <f>CONCATENATE(A38,B38,H1)</f>
        <v>ゴルフ種目</v>
      </c>
      <c r="I47" s="14" t="s">
        <v>13</v>
      </c>
      <c r="J47" s="32" t="s">
        <v>72</v>
      </c>
      <c r="K47" s="15" t="s">
        <v>57</v>
      </c>
      <c r="L47" s="16"/>
    </row>
    <row r="48" spans="1:18" x14ac:dyDescent="0.45">
      <c r="H48" s="6" t="str">
        <f>CONCATENATE(A39,B39,H1)</f>
        <v>トライアスロン種目</v>
      </c>
      <c r="I48" s="14" t="s">
        <v>13</v>
      </c>
      <c r="J48" s="15" t="s">
        <v>56</v>
      </c>
      <c r="K48" s="15"/>
      <c r="L48" s="16"/>
    </row>
    <row r="49" spans="8:12" x14ac:dyDescent="0.45">
      <c r="H49" s="6" t="str">
        <f>CONCATENATE(A40,B40,H1)</f>
        <v>スキー種目</v>
      </c>
      <c r="I49" s="14" t="s">
        <v>13</v>
      </c>
      <c r="J49" s="15" t="s">
        <v>56</v>
      </c>
      <c r="K49" s="15" t="s">
        <v>57</v>
      </c>
      <c r="L49" s="16" t="s">
        <v>58</v>
      </c>
    </row>
    <row r="50" spans="8:12" x14ac:dyDescent="0.45">
      <c r="H50" s="6" t="str">
        <f>CONCATENATE(A41,B41,H1)</f>
        <v>スケート種目</v>
      </c>
      <c r="I50" s="14" t="s">
        <v>13</v>
      </c>
      <c r="J50" s="15" t="s">
        <v>56</v>
      </c>
      <c r="K50" s="15" t="s">
        <v>57</v>
      </c>
      <c r="L50" s="16" t="s">
        <v>58</v>
      </c>
    </row>
    <row r="51" spans="8:12" x14ac:dyDescent="0.45">
      <c r="H51" s="7" t="str">
        <f>CONCATENATE(A42,B42,H1)</f>
        <v>アイスホッケー種目</v>
      </c>
      <c r="I51" s="17" t="s">
        <v>13</v>
      </c>
      <c r="J51" s="18" t="s">
        <v>57</v>
      </c>
      <c r="K51" s="18"/>
      <c r="L51" s="19"/>
    </row>
  </sheetData>
  <mergeCells count="3">
    <mergeCell ref="B1:F1"/>
    <mergeCell ref="I1:L1"/>
    <mergeCell ref="O1:R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60</vt:i4>
      </vt:variant>
    </vt:vector>
  </HeadingPairs>
  <TitlesOfParts>
    <vt:vector size="65" baseType="lpstr">
      <vt:lpstr>参加者調査票</vt:lpstr>
      <vt:lpstr>確認書(中ブロ)</vt:lpstr>
      <vt:lpstr>確認書(本大会)</vt:lpstr>
      <vt:lpstr>参加者調査票（記入例）</vt:lpstr>
      <vt:lpstr>リスト</vt:lpstr>
      <vt:lpstr>参加者調査票!Print_Area</vt:lpstr>
      <vt:lpstr>'参加者調査票（記入例）'!Print_Area</vt:lpstr>
      <vt:lpstr>参加者調査票!Print_Titles</vt:lpstr>
      <vt:lpstr>'参加者調査票（記入例）'!Print_Titles</vt:lpstr>
      <vt:lpstr>アーチェリー種目</vt:lpstr>
      <vt:lpstr>アイスホッケー種目</vt:lpstr>
      <vt:lpstr>ウエイトリフティング種目</vt:lpstr>
      <vt:lpstr>カヌー</vt:lpstr>
      <vt:lpstr>カヌーＳＰ種目</vt:lpstr>
      <vt:lpstr>カヌーＳＷ種目</vt:lpstr>
      <vt:lpstr>クレー射撃</vt:lpstr>
      <vt:lpstr>クレー射撃スキート種目</vt:lpstr>
      <vt:lpstr>クレー射撃トラップ種目</vt:lpstr>
      <vt:lpstr>クレー射撃種目</vt:lpstr>
      <vt:lpstr>ゴルフ種目</vt:lpstr>
      <vt:lpstr>サッカー種目</vt:lpstr>
      <vt:lpstr>スキー種目</vt:lpstr>
      <vt:lpstr>スケート種目</vt:lpstr>
      <vt:lpstr>スポーツクライミング種目</vt:lpstr>
      <vt:lpstr>セーリング種目</vt:lpstr>
      <vt:lpstr>ソフトテニス種目</vt:lpstr>
      <vt:lpstr>ソフトボール種目</vt:lpstr>
      <vt:lpstr>テニス種目</vt:lpstr>
      <vt:lpstr>トライアスロン種目</vt:lpstr>
      <vt:lpstr>なぎなた種目</vt:lpstr>
      <vt:lpstr>バスケットボール種目</vt:lpstr>
      <vt:lpstr>バドミントン種目</vt:lpstr>
      <vt:lpstr>バレーボール</vt:lpstr>
      <vt:lpstr>バレーボール６人制種目</vt:lpstr>
      <vt:lpstr>バレーボールビーチバレー種目</vt:lpstr>
      <vt:lpstr>ハンドボール種目</vt:lpstr>
      <vt:lpstr>フェンシング種目</vt:lpstr>
      <vt:lpstr>ボウリング種目</vt:lpstr>
      <vt:lpstr>ボクシング種目</vt:lpstr>
      <vt:lpstr>ホッケー種目</vt:lpstr>
      <vt:lpstr>ライフル射撃種目</vt:lpstr>
      <vt:lpstr>ラグビーフットボール種目</vt:lpstr>
      <vt:lpstr>レスリング種目</vt:lpstr>
      <vt:lpstr>ローイング種目</vt:lpstr>
      <vt:lpstr>弓道種目</vt:lpstr>
      <vt:lpstr>空手道種目</vt:lpstr>
      <vt:lpstr>剣道種目</vt:lpstr>
      <vt:lpstr>自転車種目</vt:lpstr>
      <vt:lpstr>柔道種目</vt:lpstr>
      <vt:lpstr>銃剣道種目</vt:lpstr>
      <vt:lpstr>水泳</vt:lpstr>
      <vt:lpstr>水泳ＯＷＳ種目</vt:lpstr>
      <vt:lpstr>水泳ｱｰﾃｨｽﾃｨｯｸｽｲﾐﾝｸﾞ種目</vt:lpstr>
      <vt:lpstr>水泳競泳種目</vt:lpstr>
      <vt:lpstr>水泳水球種目</vt:lpstr>
      <vt:lpstr>水泳飛込種目</vt:lpstr>
      <vt:lpstr>相撲種目</vt:lpstr>
      <vt:lpstr>体操</vt:lpstr>
      <vt:lpstr>体操トランポリン種目</vt:lpstr>
      <vt:lpstr>体操競技種目</vt:lpstr>
      <vt:lpstr>体操新体操種目</vt:lpstr>
      <vt:lpstr>卓球種目</vt:lpstr>
      <vt:lpstr>軟式野球種目</vt:lpstr>
      <vt:lpstr>馬術種目</vt:lpstr>
      <vt:lpstr>陸上競技種目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ysports3</dc:creator>
  <cp:lastModifiedBy>ysports3</cp:lastModifiedBy>
  <cp:lastPrinted>2025-05-15T04:01:14Z</cp:lastPrinted>
  <dcterms:created xsi:type="dcterms:W3CDTF">2025-04-23T05:42:50Z</dcterms:created>
  <dcterms:modified xsi:type="dcterms:W3CDTF">2025-05-15T05:52:53Z</dcterms:modified>
</cp:coreProperties>
</file>